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814" activeTab="1"/>
  </bookViews>
  <sheets>
    <sheet name="Параметры" sheetId="1" r:id="rId1"/>
    <sheet name="Форма1" sheetId="2" r:id="rId2"/>
    <sheet name="Выгрузка" sheetId="3" state="hidden" r:id="rId3"/>
    <sheet name="Данные" sheetId="4" state="hidden" r:id="rId4"/>
  </sheets>
  <definedNames>
    <definedName name="_xlfn.BAHTTEXT" hidden="1">#NAME?</definedName>
    <definedName name="NameOrg">'Данные'!$A$30</definedName>
    <definedName name="NameTitul">'Форма1'!$B$11</definedName>
    <definedName name="VerShab">'Данные'!$A$12</definedName>
    <definedName name="_xlnm.Print_Area" localSheetId="1">'Форма1'!$A$3:$N$106</definedName>
  </definedNames>
  <calcPr fullCalcOnLoad="1"/>
</workbook>
</file>

<file path=xl/sharedStrings.xml><?xml version="1.0" encoding="utf-8"?>
<sst xmlns="http://schemas.openxmlformats.org/spreadsheetml/2006/main" count="1783" uniqueCount="1023">
  <si>
    <t xml:space="preserve">         прочие доходные вложения в материальные активы</t>
  </si>
  <si>
    <t>Вложения в долгосрочные активы</t>
  </si>
  <si>
    <t>160</t>
  </si>
  <si>
    <t>170</t>
  </si>
  <si>
    <t>180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</si>
  <si>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</si>
  <si>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</si>
  <si>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</si>
  <si>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</si>
  <si>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II. КРАТКОСРОЧНЫЕ АКТИВЫ</t>
  </si>
  <si>
    <t>в том числе:
материалы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</si>
  <si>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</si>
  <si>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</si>
  <si>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</si>
  <si>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</si>
  <si>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</si>
  <si>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</si>
  <si>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</si>
  <si>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</si>
  <si>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</si>
  <si>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Прочие краткосрочные активы</t>
  </si>
  <si>
    <t>БАЛАНС</t>
  </si>
  <si>
    <t>Собственный капитал и обязательства</t>
  </si>
  <si>
    <t>III. СОБСТВЕННЫЙ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</si>
  <si>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</si>
  <si>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</si>
  <si>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</si>
  <si>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</si>
  <si>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</si>
  <si>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>480</t>
  </si>
  <si>
    <t>520</t>
  </si>
  <si>
    <t>530</t>
  </si>
  <si>
    <t>540</t>
  </si>
  <si>
    <t>550</t>
  </si>
  <si>
    <t>560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</si>
  <si>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</si>
  <si>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</si>
  <si>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</si>
  <si>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часть долгосрочных обязательств</t>
  </si>
  <si>
    <t>633</t>
  </si>
  <si>
    <t>634</t>
  </si>
  <si>
    <t>635</t>
  </si>
  <si>
    <t>636</t>
  </si>
  <si>
    <t>637</t>
  </si>
  <si>
    <t>638</t>
  </si>
  <si>
    <t>Краткосрочная кредиторская задолженность</t>
  </si>
  <si>
    <t>в том числе:
поставщикам, подрядчикам, исполнителям</t>
  </si>
  <si>
    <t>по авансам полученным</t>
  </si>
  <si>
    <t>по социальному страхованию и обеспечению</t>
  </si>
  <si>
    <t>по оплате труда</t>
  </si>
  <si>
    <t>прочим кредиторам</t>
  </si>
  <si>
    <t>Обязательства, предназначенные для реализации</t>
  </si>
  <si>
    <t>660</t>
  </si>
  <si>
    <t>670</t>
  </si>
  <si>
    <t xml:space="preserve">Корректировка БелЖД                                                       </t>
  </si>
  <si>
    <t>9100</t>
  </si>
  <si>
    <t xml:space="preserve">Осн.деятельность    </t>
  </si>
  <si>
    <t>Корректировка основной деятельности</t>
  </si>
  <si>
    <t>9200</t>
  </si>
  <si>
    <t>Неосновная деятельно</t>
  </si>
  <si>
    <t>Корректировка неосновной деятельности</t>
  </si>
  <si>
    <t>9210</t>
  </si>
  <si>
    <t xml:space="preserve">Торг.деятельность   </t>
  </si>
  <si>
    <t>Барановичский грузовой центр транспортной логистики</t>
  </si>
  <si>
    <t>0045</t>
  </si>
  <si>
    <t>ЦНТИ</t>
  </si>
  <si>
    <t>Активы</t>
  </si>
  <si>
    <t xml:space="preserve">I. ДОЛГОСРОЧНЫЕ АКТИВЫ </t>
  </si>
  <si>
    <t>Нематериальные активы</t>
  </si>
  <si>
    <t>Центр научно-технической информации</t>
  </si>
  <si>
    <t>0049</t>
  </si>
  <si>
    <t>ЦРНТ</t>
  </si>
  <si>
    <t>Центр разработки нормативов для нормирования труда</t>
  </si>
  <si>
    <t>-------------------ОАО-----------------</t>
  </si>
  <si>
    <t>ДСТ</t>
  </si>
  <si>
    <t>Дорстроймонтажтрест</t>
  </si>
  <si>
    <t>9300</t>
  </si>
  <si>
    <t>ОАО</t>
  </si>
  <si>
    <t>Корректировка ОАО</t>
  </si>
  <si>
    <t>Для ввода данных с отчетного</t>
  </si>
  <si>
    <t>Государственное предприятие "БТЛЦ"</t>
  </si>
  <si>
    <t>Брестский филиал Государственного предприятия "БТЛЦ"</t>
  </si>
  <si>
    <t>Гомельский филиал Государственного предприятия "БТЛЦ"</t>
  </si>
  <si>
    <t>Гродненский филиал Государственного предприятия "БТЛЦ"</t>
  </si>
  <si>
    <t>Могилёвский филиал  Государственного предприятия "БТЛЦ"</t>
  </si>
  <si>
    <t>Витебский филиал  Государственного предприятия "БТЛЦ"</t>
  </si>
  <si>
    <t>0039</t>
  </si>
  <si>
    <t>ЦЗИ</t>
  </si>
  <si>
    <t>Центр защиты информации БЧ</t>
  </si>
  <si>
    <t>8160</t>
  </si>
  <si>
    <t>БТЛЦ</t>
  </si>
  <si>
    <t>Корректировка БТЛЦ</t>
  </si>
  <si>
    <t>Корректировка торговой деятельности</t>
  </si>
  <si>
    <t>9220</t>
  </si>
  <si>
    <t xml:space="preserve">Промыш.деятельность </t>
  </si>
  <si>
    <t xml:space="preserve">Корректировка промышленной деятельности                                   </t>
  </si>
  <si>
    <t>9230</t>
  </si>
  <si>
    <t xml:space="preserve">Подряд.деятельность </t>
  </si>
  <si>
    <t xml:space="preserve">Корректировка подрядной деятельности                                      </t>
  </si>
  <si>
    <t>9240</t>
  </si>
  <si>
    <t xml:space="preserve">Сельскохоз.деят.    </t>
  </si>
  <si>
    <t>6407</t>
  </si>
  <si>
    <t>ПЧЛ Витебск</t>
  </si>
  <si>
    <t xml:space="preserve">Витебская дистанция  защитных лесонасаждений                                   </t>
  </si>
  <si>
    <t xml:space="preserve">Корректировка сельскохозяйственной деятельности                           </t>
  </si>
  <si>
    <t>9250</t>
  </si>
  <si>
    <t xml:space="preserve">Снабжение           </t>
  </si>
  <si>
    <t xml:space="preserve">Корректировка снабжения                                                   </t>
  </si>
  <si>
    <t>1071</t>
  </si>
  <si>
    <t xml:space="preserve">НОД-1               </t>
  </si>
  <si>
    <t>Корректировка  НОД-1</t>
  </si>
  <si>
    <t>2072</t>
  </si>
  <si>
    <t xml:space="preserve">НОД-2               </t>
  </si>
  <si>
    <t>Корректировка  НОД-2</t>
  </si>
  <si>
    <t>3073</t>
  </si>
  <si>
    <t xml:space="preserve">НОД-3               </t>
  </si>
  <si>
    <t xml:space="preserve">Корректировка  НОД-3        </t>
  </si>
  <si>
    <t>4074</t>
  </si>
  <si>
    <t xml:space="preserve">НОД-4               </t>
  </si>
  <si>
    <t>Корректировка  НОД-4</t>
  </si>
  <si>
    <t>5075</t>
  </si>
  <si>
    <t xml:space="preserve">НОД-5               </t>
  </si>
  <si>
    <t xml:space="preserve">Корректировка  НОД-5  </t>
  </si>
  <si>
    <t>6073</t>
  </si>
  <si>
    <t xml:space="preserve">НОД-6               </t>
  </si>
  <si>
    <t>Корректировка  НОД-6</t>
  </si>
  <si>
    <t>8037</t>
  </si>
  <si>
    <t xml:space="preserve">Корректировка ДОРВОД                                          </t>
  </si>
  <si>
    <t>8040</t>
  </si>
  <si>
    <t xml:space="preserve">Корректировка НО  </t>
  </si>
  <si>
    <t>8059</t>
  </si>
  <si>
    <t xml:space="preserve">Корректировка НХ </t>
  </si>
  <si>
    <t xml:space="preserve">Борисовский шпалопропиточный завод                         </t>
  </si>
  <si>
    <t>1-01-190</t>
  </si>
  <si>
    <t>1-02-210</t>
  </si>
  <si>
    <t>1-02-230</t>
  </si>
  <si>
    <t>1-02-240</t>
  </si>
  <si>
    <t>1-02-290</t>
  </si>
  <si>
    <t>--------------Государственное предприятие "БТЛЦ"--------------</t>
  </si>
  <si>
    <t>ТЛЦ Минск</t>
  </si>
  <si>
    <t>1-02-300</t>
  </si>
  <si>
    <t>1-03-420</t>
  </si>
  <si>
    <t>1-03-490</t>
  </si>
  <si>
    <t>1-04-590</t>
  </si>
  <si>
    <t>N версии</t>
  </si>
  <si>
    <t>Версия от</t>
  </si>
  <si>
    <t>Версия</t>
  </si>
  <si>
    <t>Суммировочные ячейки заполнять не надо, они рассчитываются автоматически</t>
  </si>
  <si>
    <t>После заполнения всего отчета нажмите на кнопку "Сохранить данные" на листе "Параметры"</t>
  </si>
  <si>
    <t>Для работы шаблона необходимо, чтобы уровень безопасности макросов в Microsoft Excel стоял</t>
  </si>
  <si>
    <t>(Чтобы установить уровень безопасности, вызовите пункт меню "Сервис" -&gt; "Параметры",</t>
  </si>
  <si>
    <t>При открытии шаблона на вопрос об отключении макросов необходимо нажать кнопку</t>
  </si>
  <si>
    <t>-----------------дочерние предприятия--------------</t>
  </si>
  <si>
    <t>Ресторан Витебск</t>
  </si>
  <si>
    <t>Ресторан станции Витебск</t>
  </si>
  <si>
    <t>ЖДС Полоцк</t>
  </si>
  <si>
    <t>Желдорсервис станции Полоцк</t>
  </si>
  <si>
    <t>Конструкторско-технический центр БЖД</t>
  </si>
  <si>
    <t>-------------------Промышленность-----------------</t>
  </si>
  <si>
    <t>Дата отправки</t>
  </si>
  <si>
    <t>Дата принятия</t>
  </si>
  <si>
    <t>2250</t>
  </si>
  <si>
    <t>ДС Ситница</t>
  </si>
  <si>
    <t>Станция Ситница</t>
  </si>
  <si>
    <t>2407</t>
  </si>
  <si>
    <t xml:space="preserve">ПЧЛ Барановичи          </t>
  </si>
  <si>
    <t xml:space="preserve">Барановичская дистанция защитных лесонасаждений                 </t>
  </si>
  <si>
    <t>Брестгрузтранслогистик</t>
  </si>
  <si>
    <t>7480</t>
  </si>
  <si>
    <t>110</t>
  </si>
  <si>
    <t>120</t>
  </si>
  <si>
    <t>130</t>
  </si>
  <si>
    <t>210</t>
  </si>
  <si>
    <t>Код
строки</t>
  </si>
  <si>
    <t>7560</t>
  </si>
  <si>
    <t>240</t>
  </si>
  <si>
    <t xml:space="preserve">Минск МЭК (тр.л.центр)                 </t>
  </si>
  <si>
    <t>Брест МЭК (тр.л.центр)</t>
  </si>
  <si>
    <t xml:space="preserve">Гомель МЭК (тр.л.центр)          </t>
  </si>
  <si>
    <t xml:space="preserve">Гродно МЭК (тр.л.центр)          </t>
  </si>
  <si>
    <t xml:space="preserve">Могилёв МЭК (тр.л.центр)         </t>
  </si>
  <si>
    <t>Витебск МЭК (тр.л.центр)</t>
  </si>
  <si>
    <t>270</t>
  </si>
  <si>
    <t>280</t>
  </si>
  <si>
    <t>7474</t>
  </si>
  <si>
    <t>7575</t>
  </si>
  <si>
    <t>7576</t>
  </si>
  <si>
    <t>7577</t>
  </si>
  <si>
    <t>7578</t>
  </si>
  <si>
    <t>Чистая прибыль (убыток) отчетного периода</t>
  </si>
  <si>
    <t>IV. ДОЛГОСРОЧНЫЕ ОБЯЗАТЕЛЬСТВА</t>
  </si>
  <si>
    <t>Прочие долгосрочные обязательства</t>
  </si>
  <si>
    <t>590</t>
  </si>
  <si>
    <t>V. КРАТКОСРОЧНЫЕ ОБЯЗАТЕЛЬСТВА</t>
  </si>
  <si>
    <t>610</t>
  </si>
  <si>
    <t>620</t>
  </si>
  <si>
    <t>по лизинговым платежам</t>
  </si>
  <si>
    <t>630</t>
  </si>
  <si>
    <t>631</t>
  </si>
  <si>
    <t>632</t>
  </si>
  <si>
    <t>640</t>
  </si>
  <si>
    <t>Прочие краткосрочные обязательства</t>
  </si>
  <si>
    <t>650</t>
  </si>
  <si>
    <t>ИТОГО по разделу V</t>
  </si>
  <si>
    <t>690</t>
  </si>
  <si>
    <t>700</t>
  </si>
  <si>
    <t>(подпись, фамилия, инициалы)</t>
  </si>
  <si>
    <t>1-02-280</t>
  </si>
  <si>
    <t>1-05-610</t>
  </si>
  <si>
    <t>1-05-620</t>
  </si>
  <si>
    <t>1-05-630</t>
  </si>
  <si>
    <t>1-05-631</t>
  </si>
  <si>
    <t>1-05-632</t>
  </si>
  <si>
    <t>1-05-640</t>
  </si>
  <si>
    <t>1-05-650</t>
  </si>
  <si>
    <t>1-05-690</t>
  </si>
  <si>
    <t>1-05-700</t>
  </si>
  <si>
    <t>--------------------------Подрядная-----------------------</t>
  </si>
  <si>
    <t>----------------------------Дорорс-------------------------</t>
  </si>
  <si>
    <t>-----------------дочернее предприятие--------------</t>
  </si>
  <si>
    <t>НХ</t>
  </si>
  <si>
    <t xml:space="preserve">ВЧД-10              </t>
  </si>
  <si>
    <t xml:space="preserve">Могилевское вагонное депо                                   </t>
  </si>
  <si>
    <t>5324</t>
  </si>
  <si>
    <t xml:space="preserve">ШЧ-4                </t>
  </si>
  <si>
    <t xml:space="preserve">Осиповичская дистанция сигнализации и связи                 </t>
  </si>
  <si>
    <t>5330</t>
  </si>
  <si>
    <t xml:space="preserve">ШЧ-10               </t>
  </si>
  <si>
    <t xml:space="preserve">Могилевская дистанция сигнализации и связи                  </t>
  </si>
  <si>
    <t>5345</t>
  </si>
  <si>
    <t xml:space="preserve">МЧ-5                </t>
  </si>
  <si>
    <t>5355</t>
  </si>
  <si>
    <t xml:space="preserve">НГЧ-5               </t>
  </si>
  <si>
    <t xml:space="preserve">Могилевская дистанция гражданских сооружений                </t>
  </si>
  <si>
    <t>5370</t>
  </si>
  <si>
    <t xml:space="preserve">ЦППК-5              </t>
  </si>
  <si>
    <t xml:space="preserve">Могилевский уч. центр по подгот. и повыш. квалиф. кадров    </t>
  </si>
  <si>
    <t>5375</t>
  </si>
  <si>
    <t xml:space="preserve">НАТБАЗА-5           </t>
  </si>
  <si>
    <t>5393</t>
  </si>
  <si>
    <t xml:space="preserve">ПЧ-13               </t>
  </si>
  <si>
    <t xml:space="preserve">Кричевская дистанция пути                                   </t>
  </si>
  <si>
    <t>5394</t>
  </si>
  <si>
    <t xml:space="preserve">ПЧ-14               </t>
  </si>
  <si>
    <t xml:space="preserve">Могилевская дистанция пути                                  </t>
  </si>
  <si>
    <t>5395</t>
  </si>
  <si>
    <t xml:space="preserve">ПЧ-15               </t>
  </si>
  <si>
    <t xml:space="preserve">Осиповичская дистанция пути                                 </t>
  </si>
  <si>
    <t>5400</t>
  </si>
  <si>
    <t xml:space="preserve">ПЧ-20               </t>
  </si>
  <si>
    <t xml:space="preserve">Бобруйская дистанция пути                                   </t>
  </si>
  <si>
    <t>5406</t>
  </si>
  <si>
    <t xml:space="preserve">ПЧЛ Могилев         </t>
  </si>
  <si>
    <t xml:space="preserve">Могилевская дистанция лесозащитных насаждений               </t>
  </si>
  <si>
    <t>5415</t>
  </si>
  <si>
    <t xml:space="preserve">НОДХ-5              </t>
  </si>
  <si>
    <t>5425</t>
  </si>
  <si>
    <t xml:space="preserve">Сан-НОД-5           </t>
  </si>
  <si>
    <t xml:space="preserve">Санаторий "Дубровенка"                                      </t>
  </si>
  <si>
    <t>5435</t>
  </si>
  <si>
    <t xml:space="preserve">СХ НОД-5            </t>
  </si>
  <si>
    <t xml:space="preserve">Собственное хозяйство Могилевского отделения                </t>
  </si>
  <si>
    <t>5463</t>
  </si>
  <si>
    <t xml:space="preserve">ЦКД Могилев         </t>
  </si>
  <si>
    <t xml:space="preserve">Могилевский центр культуры и досуга                         </t>
  </si>
  <si>
    <t>------------------------НОД-6-----------------------------</t>
  </si>
  <si>
    <t>6146</t>
  </si>
  <si>
    <t xml:space="preserve">НОДАП-6             </t>
  </si>
  <si>
    <t xml:space="preserve">Центральная аптека № 16 (НОД-6)                             </t>
  </si>
  <si>
    <t>6156</t>
  </si>
  <si>
    <t xml:space="preserve">ЭЧ-6                </t>
  </si>
  <si>
    <t xml:space="preserve">Витебская дистанция электроснабжения                        </t>
  </si>
  <si>
    <t>6268</t>
  </si>
  <si>
    <t xml:space="preserve">ДС Витебск          </t>
  </si>
  <si>
    <t xml:space="preserve">Станция Витебск                                             </t>
  </si>
  <si>
    <t>6269</t>
  </si>
  <si>
    <t xml:space="preserve">ДС Полоцк           </t>
  </si>
  <si>
    <t xml:space="preserve">Станция Полоцк                                              </t>
  </si>
  <si>
    <t>Орган управления</t>
  </si>
  <si>
    <t>Контрольная сумма</t>
  </si>
  <si>
    <t>Главный бухгалтер</t>
  </si>
  <si>
    <t>Месяц</t>
  </si>
  <si>
    <t>Год</t>
  </si>
  <si>
    <t>ЦФО</t>
  </si>
  <si>
    <t>Период</t>
  </si>
  <si>
    <t>1</t>
  </si>
  <si>
    <t>январь</t>
  </si>
  <si>
    <t>2</t>
  </si>
  <si>
    <t>февраль</t>
  </si>
  <si>
    <t>3</t>
  </si>
  <si>
    <t>март</t>
  </si>
  <si>
    <t>Валюта</t>
  </si>
  <si>
    <t>4</t>
  </si>
  <si>
    <t>апрель</t>
  </si>
  <si>
    <t>5</t>
  </si>
  <si>
    <t>май</t>
  </si>
  <si>
    <t>6</t>
  </si>
  <si>
    <t>июнь</t>
  </si>
  <si>
    <t>Название ЦФО</t>
  </si>
  <si>
    <t>7</t>
  </si>
  <si>
    <t>июль</t>
  </si>
  <si>
    <t>8</t>
  </si>
  <si>
    <t>август</t>
  </si>
  <si>
    <t>9</t>
  </si>
  <si>
    <t>сентябрь</t>
  </si>
  <si>
    <t>10</t>
  </si>
  <si>
    <t>октябрь</t>
  </si>
  <si>
    <t>11</t>
  </si>
  <si>
    <t>ноябрь</t>
  </si>
  <si>
    <t>12</t>
  </si>
  <si>
    <t>декабрь</t>
  </si>
  <si>
    <t>ДС Барановичи-Центр.</t>
  </si>
  <si>
    <t>Отдел материально-технического снабжения Барановичского отд.</t>
  </si>
  <si>
    <t>Отдел материально-технического снабжения Брестского отделен.</t>
  </si>
  <si>
    <t>Отдел материально-технического снабжения Могилевского отдел.</t>
  </si>
  <si>
    <t>001</t>
  </si>
  <si>
    <t>0</t>
  </si>
  <si>
    <t xml:space="preserve"> </t>
  </si>
  <si>
    <t>002</t>
  </si>
  <si>
    <t>Приложение 1</t>
  </si>
  <si>
    <t>БУХГАЛТЕРСКИЙ БАЛАНС</t>
  </si>
  <si>
    <t>Организация</t>
  </si>
  <si>
    <t>Учетный номер плательщика</t>
  </si>
  <si>
    <t>Организационно-правовая форма</t>
  </si>
  <si>
    <t>Дата утверждения</t>
  </si>
  <si>
    <t>Руководитель</t>
  </si>
  <si>
    <t>1-01-110</t>
  </si>
  <si>
    <t>1-01-120</t>
  </si>
  <si>
    <t>1-01-130</t>
  </si>
  <si>
    <t>1-01-140</t>
  </si>
  <si>
    <t>1-01-150</t>
  </si>
  <si>
    <t>1-02-211</t>
  </si>
  <si>
    <t>1-02-212</t>
  </si>
  <si>
    <t>1-02-213</t>
  </si>
  <si>
    <t>1-02-214</t>
  </si>
  <si>
    <t>1-02-220</t>
  </si>
  <si>
    <t>1-02-260</t>
  </si>
  <si>
    <t>1-02-270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</si>
  <si>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</si>
  <si>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</si>
  <si>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</si>
  <si>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</si>
  <si>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</si>
  <si>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</si>
  <si>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</si>
  <si>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</si>
  <si>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</si>
  <si>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</si>
  <si>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</si>
  <si>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</si>
  <si>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Адрес</t>
  </si>
  <si>
    <t>Единица измерения</t>
  </si>
  <si>
    <t>ИТОГО по разделу I</t>
  </si>
  <si>
    <t>ИТОГО по разделу II</t>
  </si>
  <si>
    <t>ИТОГО по разделу III</t>
  </si>
  <si>
    <t>Отчетный месяц</t>
  </si>
  <si>
    <t>Отчетный год</t>
  </si>
  <si>
    <t>Название отч. м-ца</t>
  </si>
  <si>
    <t>Назв. м-ца для баланса</t>
  </si>
  <si>
    <t>Имя txt-файла</t>
  </si>
  <si>
    <t>Последнее число отч. м-ца</t>
  </si>
  <si>
    <t>Кол-во строк в txt-файле</t>
  </si>
  <si>
    <t>ВНИМАНИЕ.</t>
  </si>
  <si>
    <t>Кнопку "Выгрузка в файл" нажимать после того, как будут введены и проверены все данные на следующих листах шаблона!</t>
  </si>
  <si>
    <t>3550</t>
  </si>
  <si>
    <t>0000</t>
  </si>
  <si>
    <t>Инструкция по заполнению:</t>
  </si>
  <si>
    <t>Выберите на листе "Параметры" отчетный период и организацию, заполняющую отчет</t>
  </si>
  <si>
    <t>На листе (листах) с формой отчета заполните показатели отчета</t>
  </si>
  <si>
    <t>Созданный файл данных будет размещен в каталоге с шаблоном</t>
  </si>
  <si>
    <t>Если необходимо сохранить копию набранного отчета, выберите пункт меню "Файл" - "Сохранить как…"</t>
  </si>
  <si>
    <t>и введите новое имя файла, например, содержащее отчетный период</t>
  </si>
  <si>
    <t>Важное примечание:</t>
  </si>
  <si>
    <t>не выше "средний"</t>
  </si>
  <si>
    <t>в появившемся окне выберите закладку "Безопасность" и на ней нажмите кнопку "Безопасность макросов")</t>
  </si>
  <si>
    <t>"Не отключать макросы"</t>
  </si>
  <si>
    <t>Если при открытии шаблона вы нажали кнопку "Отключить макросы", шаблон необходимо закрыть</t>
  </si>
  <si>
    <t>и открыть снова</t>
  </si>
  <si>
    <t>215</t>
  </si>
  <si>
    <t>216</t>
  </si>
  <si>
    <t>300</t>
  </si>
  <si>
    <t>Целевое финансирование</t>
  </si>
  <si>
    <t>Доходы будущих периодов</t>
  </si>
  <si>
    <t>410</t>
  </si>
  <si>
    <t>420</t>
  </si>
  <si>
    <t>430</t>
  </si>
  <si>
    <t>440</t>
  </si>
  <si>
    <t>450</t>
  </si>
  <si>
    <t>460</t>
  </si>
  <si>
    <t>470</t>
  </si>
  <si>
    <t>490</t>
  </si>
  <si>
    <t>по налогам и сборам</t>
  </si>
  <si>
    <t>1-02-215</t>
  </si>
  <si>
    <t>1-02-216</t>
  </si>
  <si>
    <t>1-02-250</t>
  </si>
  <si>
    <t>1-03-410</t>
  </si>
  <si>
    <t>1-03-430</t>
  </si>
  <si>
    <t>1-03-440</t>
  </si>
  <si>
    <t>1-03-450</t>
  </si>
  <si>
    <t>1-03-460</t>
  </si>
  <si>
    <t>1-03-470</t>
  </si>
  <si>
    <t>1-04-510</t>
  </si>
  <si>
    <t>1-04-520</t>
  </si>
  <si>
    <t>Долгосрочные кредиты и займы</t>
  </si>
  <si>
    <t>Краткосрочные кредиты и займы</t>
  </si>
  <si>
    <t>ИТОГО по разделу IV</t>
  </si>
  <si>
    <t>Основные средства</t>
  </si>
  <si>
    <t>животные на выращивании и откорме</t>
  </si>
  <si>
    <t>------------------------НОД-1-----------------------------</t>
  </si>
  <si>
    <t>1054</t>
  </si>
  <si>
    <t xml:space="preserve">ДФСК                </t>
  </si>
  <si>
    <t xml:space="preserve">Дорожный физкультурно-спортивный комбинат "Локомотив"       </t>
  </si>
  <si>
    <t>1141</t>
  </si>
  <si>
    <t xml:space="preserve">НОДАП-1             </t>
  </si>
  <si>
    <t xml:space="preserve">Дорожная аптека № 2 (НОД-1)                                 </t>
  </si>
  <si>
    <t>1151</t>
  </si>
  <si>
    <t xml:space="preserve">ЭЧ-1                </t>
  </si>
  <si>
    <t xml:space="preserve">Минская дистанция электроснабжения                          </t>
  </si>
  <si>
    <t>1157</t>
  </si>
  <si>
    <t xml:space="preserve">ЭЧ-7                </t>
  </si>
  <si>
    <t xml:space="preserve">Оршанская дистанция электроснабжения                        </t>
  </si>
  <si>
    <t>1251</t>
  </si>
  <si>
    <t xml:space="preserve">ДС Минск-Пасс.      </t>
  </si>
  <si>
    <t xml:space="preserve">Станция Минск-Пассажирский                                  </t>
  </si>
  <si>
    <t>1252</t>
  </si>
  <si>
    <t xml:space="preserve">ДС Минск-Сортиров.  </t>
  </si>
  <si>
    <t xml:space="preserve">Станция Минск-Сортировочный                                 </t>
  </si>
  <si>
    <t>1253</t>
  </si>
  <si>
    <t xml:space="preserve">ДС Орша             </t>
  </si>
  <si>
    <t xml:space="preserve">Станция Орша                                                </t>
  </si>
  <si>
    <t>1254</t>
  </si>
  <si>
    <t xml:space="preserve">ДС Молодечно        </t>
  </si>
  <si>
    <t xml:space="preserve">Станция Молодечно                                           </t>
  </si>
  <si>
    <t>1271</t>
  </si>
  <si>
    <t xml:space="preserve">ТЧ-1                </t>
  </si>
  <si>
    <t xml:space="preserve">Локомотивное депо Минск                                     </t>
  </si>
  <si>
    <t>1272</t>
  </si>
  <si>
    <t xml:space="preserve">ТЧ-2                </t>
  </si>
  <si>
    <t xml:space="preserve">Локомотивное депо Молодечно                                 </t>
  </si>
  <si>
    <t>1279</t>
  </si>
  <si>
    <t xml:space="preserve">ТЧ-9                </t>
  </si>
  <si>
    <t xml:space="preserve">Моторовагонное депо Минск                                   </t>
  </si>
  <si>
    <t>1285</t>
  </si>
  <si>
    <t xml:space="preserve">ТЧ-15               </t>
  </si>
  <si>
    <t xml:space="preserve">Локомотивное депо Орша                                      </t>
  </si>
  <si>
    <t>1297</t>
  </si>
  <si>
    <t xml:space="preserve">ЛВЧ-1               </t>
  </si>
  <si>
    <t xml:space="preserve">Минский вагонный участок                                    </t>
  </si>
  <si>
    <t>1301</t>
  </si>
  <si>
    <t xml:space="preserve">ВЧД-1               </t>
  </si>
  <si>
    <t xml:space="preserve">Минское вагонное депо                                       </t>
  </si>
  <si>
    <t>1302</t>
  </si>
  <si>
    <t xml:space="preserve">ВЧД-2               </t>
  </si>
  <si>
    <t xml:space="preserve">Рефрижераторное вагонное депо Молодечно                     </t>
  </si>
  <si>
    <t>1303</t>
  </si>
  <si>
    <t xml:space="preserve">ВЧД-3               </t>
  </si>
  <si>
    <t xml:space="preserve">Оршанское вагонное депо                                     </t>
  </si>
  <si>
    <t>1321</t>
  </si>
  <si>
    <t xml:space="preserve">ШЧ-1                </t>
  </si>
  <si>
    <t xml:space="preserve">Минская дистанция сигнализации и связи                      </t>
  </si>
  <si>
    <t>1322</t>
  </si>
  <si>
    <t xml:space="preserve">ШЧ-2                </t>
  </si>
  <si>
    <t xml:space="preserve">Молодечненская дистанция сигнализации и связи               </t>
  </si>
  <si>
    <t>1333</t>
  </si>
  <si>
    <t xml:space="preserve">ШЧ-13               </t>
  </si>
  <si>
    <t xml:space="preserve">Оршанская дистанция сигнализации и связи                    </t>
  </si>
  <si>
    <t>1351</t>
  </si>
  <si>
    <t xml:space="preserve">НГЧ-1               </t>
  </si>
  <si>
    <t xml:space="preserve">Минская дистанция гражданских сооружений                    </t>
  </si>
  <si>
    <t>1357</t>
  </si>
  <si>
    <t xml:space="preserve">НГЧ-7               </t>
  </si>
  <si>
    <t xml:space="preserve">Оршанская дистанция гражданских сооружений                  </t>
  </si>
  <si>
    <t>1371</t>
  </si>
  <si>
    <t xml:space="preserve">НАТБАЗА-1           </t>
  </si>
  <si>
    <t>1381</t>
  </si>
  <si>
    <t xml:space="preserve">ПЧ-1                </t>
  </si>
  <si>
    <t xml:space="preserve">Оршанская дистанция пути                                    </t>
  </si>
  <si>
    <t>1382</t>
  </si>
  <si>
    <t xml:space="preserve">ПЧ-2                </t>
  </si>
  <si>
    <t xml:space="preserve">Борисовская дистанция пути                                  </t>
  </si>
  <si>
    <t>1383</t>
  </si>
  <si>
    <t xml:space="preserve">ПЧ-3                </t>
  </si>
  <si>
    <t xml:space="preserve">Минская дистанция пути                                      </t>
  </si>
  <si>
    <t>1389</t>
  </si>
  <si>
    <t xml:space="preserve">ПЧ-9                </t>
  </si>
  <si>
    <t xml:space="preserve">Молодечненская дистанция пути                               </t>
  </si>
  <si>
    <t>1405</t>
  </si>
  <si>
    <t xml:space="preserve">ПЧЛ Орша            </t>
  </si>
  <si>
    <t xml:space="preserve">Оршанская дистанция защитных лесонасаждений                 </t>
  </si>
  <si>
    <t>1411</t>
  </si>
  <si>
    <t xml:space="preserve">НОДХ-1              </t>
  </si>
  <si>
    <t xml:space="preserve">Отдел материально-технического снабжения Минского отделения </t>
  </si>
  <si>
    <t>1421</t>
  </si>
  <si>
    <t xml:space="preserve">Сан-НОД-1           </t>
  </si>
  <si>
    <t xml:space="preserve">Оздоровительный центр "Талька"                              </t>
  </si>
  <si>
    <t>1431</t>
  </si>
  <si>
    <t xml:space="preserve">СХ НОД-1            </t>
  </si>
  <si>
    <t xml:space="preserve">Собственное хозяйство Минского отделения                    </t>
  </si>
  <si>
    <t>1461</t>
  </si>
  <si>
    <t>------------------------НОД-2-----------------------------</t>
  </si>
  <si>
    <t>2142</t>
  </si>
  <si>
    <t xml:space="preserve">НОДАП-2             </t>
  </si>
  <si>
    <t xml:space="preserve">Центральная аптека № 7 (НОД-2)                              </t>
  </si>
  <si>
    <t>2152</t>
  </si>
  <si>
    <t xml:space="preserve">ЭЧ-2                </t>
  </si>
  <si>
    <t xml:space="preserve">Барановичская дистанция электроснабжения                    </t>
  </si>
  <si>
    <t>2255</t>
  </si>
  <si>
    <t xml:space="preserve">Станция Барановичи-Центральные                              </t>
  </si>
  <si>
    <t>2256</t>
  </si>
  <si>
    <t xml:space="preserve">ДС Лунинец          </t>
  </si>
  <si>
    <t xml:space="preserve">Станция Лунинец                                             </t>
  </si>
  <si>
    <t>2257</t>
  </si>
  <si>
    <t xml:space="preserve">ДС Лида             </t>
  </si>
  <si>
    <t xml:space="preserve">Станция Лида                                                </t>
  </si>
  <si>
    <t>2258</t>
  </si>
  <si>
    <t xml:space="preserve">ДС Гродно           </t>
  </si>
  <si>
    <t xml:space="preserve">Объединенная станция Гродно                                 </t>
  </si>
  <si>
    <t>2273</t>
  </si>
  <si>
    <t xml:space="preserve">ТЧ-3                </t>
  </si>
  <si>
    <t xml:space="preserve">Локомотивное депо Барановичи                                </t>
  </si>
  <si>
    <t>2274</t>
  </si>
  <si>
    <t xml:space="preserve">ТЧ-4                </t>
  </si>
  <si>
    <t xml:space="preserve">Локомотивное депо Лунинец                                   </t>
  </si>
  <si>
    <t>2275</t>
  </si>
  <si>
    <t xml:space="preserve">ТЧ-5                </t>
  </si>
  <si>
    <t xml:space="preserve">Локомотивное депо Лида                                      </t>
  </si>
  <si>
    <t>2276</t>
  </si>
  <si>
    <t xml:space="preserve">ТЧ-6                </t>
  </si>
  <si>
    <t xml:space="preserve">Локомотивное депо Волковыск                                 </t>
  </si>
  <si>
    <t>2291</t>
  </si>
  <si>
    <t>2304</t>
  </si>
  <si>
    <t xml:space="preserve">ВЧД-4               </t>
  </si>
  <si>
    <t xml:space="preserve">Барановичское вагонное депо                                 </t>
  </si>
  <si>
    <t>2305</t>
  </si>
  <si>
    <t xml:space="preserve">ВЧД-5               </t>
  </si>
  <si>
    <t xml:space="preserve">Волковысское вагонное депо                                  </t>
  </si>
  <si>
    <t>2323</t>
  </si>
  <si>
    <t xml:space="preserve">ШЧ-3                </t>
  </si>
  <si>
    <t xml:space="preserve">Барановичская дистанция сигнализации и связи                </t>
  </si>
  <si>
    <t>2328</t>
  </si>
  <si>
    <t xml:space="preserve">ШЧ-8                </t>
  </si>
  <si>
    <t xml:space="preserve">Лидская дистанция сигнализации и связи                      </t>
  </si>
  <si>
    <t>2342</t>
  </si>
  <si>
    <t xml:space="preserve">МЧ-2                </t>
  </si>
  <si>
    <t>2352</t>
  </si>
  <si>
    <t xml:space="preserve">НГЧ-2               </t>
  </si>
  <si>
    <t xml:space="preserve">Барановичская дистанция гражданских сооружений              </t>
  </si>
  <si>
    <t>2368</t>
  </si>
  <si>
    <t xml:space="preserve">ЦППК-2              </t>
  </si>
  <si>
    <t xml:space="preserve">Барановичский уч. центр по подгот. и повыш. квалиф. кадров  </t>
  </si>
  <si>
    <t>2372</t>
  </si>
  <si>
    <t xml:space="preserve">НАТБАЗА-2           </t>
  </si>
  <si>
    <t>2384</t>
  </si>
  <si>
    <t xml:space="preserve">ПЧ-4                </t>
  </si>
  <si>
    <t xml:space="preserve">Барановичская дистанция пути                                </t>
  </si>
  <si>
    <t>2387</t>
  </si>
  <si>
    <t xml:space="preserve">ПЧ-7                </t>
  </si>
  <si>
    <t xml:space="preserve">Волковысская дистанция пути                                 </t>
  </si>
  <si>
    <t>2388</t>
  </si>
  <si>
    <t xml:space="preserve">ПЧ-8                </t>
  </si>
  <si>
    <t xml:space="preserve">Лидская дистанция пути                                      </t>
  </si>
  <si>
    <t>2399</t>
  </si>
  <si>
    <t xml:space="preserve">ПЧ-19               </t>
  </si>
  <si>
    <t xml:space="preserve">Лунинецкая дистанция пути                                   </t>
  </si>
  <si>
    <t>2412</t>
  </si>
  <si>
    <t xml:space="preserve">НОДХ-2              </t>
  </si>
  <si>
    <t>2422</t>
  </si>
  <si>
    <t xml:space="preserve">Сан-НОД-2           </t>
  </si>
  <si>
    <t xml:space="preserve">Санаторий "Магистральный"                                   </t>
  </si>
  <si>
    <t>2432</t>
  </si>
  <si>
    <t xml:space="preserve">СХ НОД-2            </t>
  </si>
  <si>
    <t xml:space="preserve">Собственное хозяйство Барановичского отделения              </t>
  </si>
  <si>
    <t>------------------------НОД-3-----------------------------</t>
  </si>
  <si>
    <t>3143</t>
  </si>
  <si>
    <t xml:space="preserve">НОДАП-3             </t>
  </si>
  <si>
    <t xml:space="preserve">Центральная аптека № 9 (НОД-3)                              </t>
  </si>
  <si>
    <t>3153</t>
  </si>
  <si>
    <t xml:space="preserve">ЭЧ-3                </t>
  </si>
  <si>
    <t xml:space="preserve">Брестская дистанция электроснабжения                        </t>
  </si>
  <si>
    <t>3259</t>
  </si>
  <si>
    <t xml:space="preserve">ДС Брест-Вост.      </t>
  </si>
  <si>
    <t xml:space="preserve">Станция Брест-Восточный                                     </t>
  </si>
  <si>
    <t>3260</t>
  </si>
  <si>
    <t xml:space="preserve">ДС Брест-Сев.       </t>
  </si>
  <si>
    <t xml:space="preserve">Станция Брест-Северный                                      </t>
  </si>
  <si>
    <t>3277</t>
  </si>
  <si>
    <t xml:space="preserve">ТЧ-7                </t>
  </si>
  <si>
    <t xml:space="preserve">Локомотивное депо Брест                                     </t>
  </si>
  <si>
    <t>3295</t>
  </si>
  <si>
    <t xml:space="preserve">ЛВОК                </t>
  </si>
  <si>
    <t xml:space="preserve">Вокзал станции Брест-Центральный                            </t>
  </si>
  <si>
    <t>3298</t>
  </si>
  <si>
    <t xml:space="preserve">ЛВЧ-3               </t>
  </si>
  <si>
    <t xml:space="preserve">Брестский вагонный участок                                  </t>
  </si>
  <si>
    <t>3306</t>
  </si>
  <si>
    <t xml:space="preserve">ВЧД-6               </t>
  </si>
  <si>
    <t xml:space="preserve">Вагонное депо Брест                                         </t>
  </si>
  <si>
    <t>3326</t>
  </si>
  <si>
    <t xml:space="preserve">ШЧ-6                </t>
  </si>
  <si>
    <t xml:space="preserve">Брестская дистанция сигнализации и связи                    </t>
  </si>
  <si>
    <t>3343</t>
  </si>
  <si>
    <t xml:space="preserve">МЧ-3                </t>
  </si>
  <si>
    <t>3353</t>
  </si>
  <si>
    <t xml:space="preserve">НГЧ-3               </t>
  </si>
  <si>
    <t xml:space="preserve">Брестская дистанция гражданских сооружений                  </t>
  </si>
  <si>
    <t>3373</t>
  </si>
  <si>
    <t xml:space="preserve">НАТБАЗА-3           </t>
  </si>
  <si>
    <t>3385</t>
  </si>
  <si>
    <t xml:space="preserve">ПЧ-5                </t>
  </si>
  <si>
    <t xml:space="preserve">Жабинковская дистанция пути                                 </t>
  </si>
  <si>
    <t>3386</t>
  </si>
  <si>
    <t xml:space="preserve">ПЧ-6                </t>
  </si>
  <si>
    <t xml:space="preserve">Брестская дистанция пути                                    </t>
  </si>
  <si>
    <t>3403</t>
  </si>
  <si>
    <t xml:space="preserve">ПЧЛ Брест           </t>
  </si>
  <si>
    <t xml:space="preserve">Брестская дистанция защитных лесонасаждений                 </t>
  </si>
  <si>
    <t>3413</t>
  </si>
  <si>
    <t xml:space="preserve">НОДХ-3              </t>
  </si>
  <si>
    <t>3423</t>
  </si>
  <si>
    <t xml:space="preserve">Сан-НОД-3           </t>
  </si>
  <si>
    <t xml:space="preserve">Оздоровительный центр Брестского отделения                  </t>
  </si>
  <si>
    <t>3433</t>
  </si>
  <si>
    <t xml:space="preserve">СХ НОД-3            </t>
  </si>
  <si>
    <t xml:space="preserve">Собственное хозяйство Брестского отделения                  </t>
  </si>
  <si>
    <t>3469</t>
  </si>
  <si>
    <t xml:space="preserve">ОРЦ Брест           </t>
  </si>
  <si>
    <t xml:space="preserve">Отделенческий расчётный центр Брестского отделения          </t>
  </si>
  <si>
    <t>3471</t>
  </si>
  <si>
    <t xml:space="preserve">ИВЦ Брест           </t>
  </si>
  <si>
    <t xml:space="preserve">Брестский инф.-выч. центр по экспортно-импортным перевозкам </t>
  </si>
  <si>
    <t>3503</t>
  </si>
  <si>
    <t xml:space="preserve">ДОРТУР Брест        </t>
  </si>
  <si>
    <t xml:space="preserve">Туристический центр "ДОРТУР" в г.Бресте                     </t>
  </si>
  <si>
    <t xml:space="preserve">СХП Радеж           </t>
  </si>
  <si>
    <t xml:space="preserve">СХП Радеж                                                   </t>
  </si>
  <si>
    <t>------------------------НОД-4-----------------------------</t>
  </si>
  <si>
    <t>4104</t>
  </si>
  <si>
    <t xml:space="preserve">ТЭП Гомель          </t>
  </si>
  <si>
    <t xml:space="preserve">Транспортно-экспедиционное УП "Гомельжелдортранс"           </t>
  </si>
  <si>
    <t>4144</t>
  </si>
  <si>
    <t xml:space="preserve">НОДАП-4             </t>
  </si>
  <si>
    <t xml:space="preserve">Центральная аптека № 1 (НОД-4)                              </t>
  </si>
  <si>
    <t>4154</t>
  </si>
  <si>
    <t xml:space="preserve">ЭЧ-4                </t>
  </si>
  <si>
    <t xml:space="preserve">Гомельская дистанция электроснабжения                       </t>
  </si>
  <si>
    <t>4261</t>
  </si>
  <si>
    <t xml:space="preserve">ДС Гомель           </t>
  </si>
  <si>
    <t xml:space="preserve">Станция Гомель                                              </t>
  </si>
  <si>
    <t>4262</t>
  </si>
  <si>
    <t xml:space="preserve">ДС Жлобин           </t>
  </si>
  <si>
    <t xml:space="preserve">Станция Жлобин                                              </t>
  </si>
  <si>
    <t>4263</t>
  </si>
  <si>
    <t xml:space="preserve">ДС Калинковичи      </t>
  </si>
  <si>
    <t xml:space="preserve">Станция Калинковичи                                         </t>
  </si>
  <si>
    <t>4264</t>
  </si>
  <si>
    <t xml:space="preserve">ДС Барбаров         </t>
  </si>
  <si>
    <t xml:space="preserve">Станция Барбаров                                            </t>
  </si>
  <si>
    <t>4278</t>
  </si>
  <si>
    <t xml:space="preserve">ТЧ-8                </t>
  </si>
  <si>
    <t xml:space="preserve">Локомотивное депо Гомель                                    </t>
  </si>
  <si>
    <t>4280</t>
  </si>
  <si>
    <t xml:space="preserve">ТЧ-10               </t>
  </si>
  <si>
    <t xml:space="preserve">Локомотивное депо Жлобин                                    </t>
  </si>
  <si>
    <t>4281</t>
  </si>
  <si>
    <t xml:space="preserve">ТЧ-11               </t>
  </si>
  <si>
    <t xml:space="preserve">Локомотивное депо Калинковичи                               </t>
  </si>
  <si>
    <t>4292</t>
  </si>
  <si>
    <t>4296</t>
  </si>
  <si>
    <t xml:space="preserve">Вокзал станции Гомель                                       </t>
  </si>
  <si>
    <t>4307</t>
  </si>
  <si>
    <t xml:space="preserve">ВЧД-7               </t>
  </si>
  <si>
    <t xml:space="preserve">Гомельское вагонное депо                                    </t>
  </si>
  <si>
    <t>4308</t>
  </si>
  <si>
    <t xml:space="preserve">ВЧД-8               </t>
  </si>
  <si>
    <t xml:space="preserve">Жлобинское вагонное депо                                    </t>
  </si>
  <si>
    <t>4329</t>
  </si>
  <si>
    <t xml:space="preserve">ШЧ-9                </t>
  </si>
  <si>
    <t xml:space="preserve">Гомельская дистанция сигнализации и связи                   </t>
  </si>
  <si>
    <t>4331</t>
  </si>
  <si>
    <t xml:space="preserve">ШЧ-11               </t>
  </si>
  <si>
    <t xml:space="preserve">Калинковичская дистанция сигнализации и связи               </t>
  </si>
  <si>
    <t>4332</t>
  </si>
  <si>
    <t xml:space="preserve">ШЧ-12               </t>
  </si>
  <si>
    <t xml:space="preserve">Жлобинская дистанция сигнализации и связи                   </t>
  </si>
  <si>
    <t>4354</t>
  </si>
  <si>
    <t xml:space="preserve">НГЧ-4               </t>
  </si>
  <si>
    <t xml:space="preserve">Гомельская дистанция гражданских сооружений                 </t>
  </si>
  <si>
    <t>4369</t>
  </si>
  <si>
    <t xml:space="preserve">ЦППК-4              </t>
  </si>
  <si>
    <t xml:space="preserve">Гомельский уч. центр по подгот. и повыш. квалиф. кадров     </t>
  </si>
  <si>
    <t>4374</t>
  </si>
  <si>
    <t xml:space="preserve">НАТБАЗА-4           </t>
  </si>
  <si>
    <t>4396</t>
  </si>
  <si>
    <t xml:space="preserve">ПЧ-16               </t>
  </si>
  <si>
    <t xml:space="preserve">Жлобинская дистанция пути                                   </t>
  </si>
  <si>
    <t>4397</t>
  </si>
  <si>
    <t xml:space="preserve">ПЧ-17               </t>
  </si>
  <si>
    <t xml:space="preserve">Гомельская дистанция пути                                   </t>
  </si>
  <si>
    <t>4398</t>
  </si>
  <si>
    <t xml:space="preserve">ПЧ-18               </t>
  </si>
  <si>
    <t xml:space="preserve">Калинковичская дистанция пути                               </t>
  </si>
  <si>
    <t>4404</t>
  </si>
  <si>
    <t xml:space="preserve">ПЧЛ Гомель          </t>
  </si>
  <si>
    <t xml:space="preserve">Гомельская дистанция защитных лесонасаждений                </t>
  </si>
  <si>
    <t>4414</t>
  </si>
  <si>
    <t xml:space="preserve">НОДХ-4              </t>
  </si>
  <si>
    <t xml:space="preserve">Отдел материально-технического снабжения Гомельского отдел. </t>
  </si>
  <si>
    <t>4424</t>
  </si>
  <si>
    <t xml:space="preserve">Сан-НОД-4           </t>
  </si>
  <si>
    <t>4434</t>
  </si>
  <si>
    <t xml:space="preserve">СХ НОД-4            </t>
  </si>
  <si>
    <t xml:space="preserve">Собственное хозяйство Гомельского отделения                 </t>
  </si>
  <si>
    <t>4441</t>
  </si>
  <si>
    <t xml:space="preserve">ППС Барбаров        </t>
  </si>
  <si>
    <t xml:space="preserve">Промывочно-пропарочная станция Барбаров                     </t>
  </si>
  <si>
    <t>4451</t>
  </si>
  <si>
    <t xml:space="preserve">КСК НОД-4           </t>
  </si>
  <si>
    <t xml:space="preserve">Культурно-спортивный комплекс Гомельского отделения         </t>
  </si>
  <si>
    <t>4467</t>
  </si>
  <si>
    <t xml:space="preserve">ПХ Крынки           </t>
  </si>
  <si>
    <t xml:space="preserve">Подсобное хозяйство "Крынки"                                </t>
  </si>
  <si>
    <t>------------------------НОД-5-----------------------------</t>
  </si>
  <si>
    <t>5145</t>
  </si>
  <si>
    <t xml:space="preserve">НОДАП-5             </t>
  </si>
  <si>
    <t xml:space="preserve">Центральная аптека № 3 (НОД-5)                              </t>
  </si>
  <si>
    <t>5155</t>
  </si>
  <si>
    <t xml:space="preserve">ЭЧ-5                </t>
  </si>
  <si>
    <t xml:space="preserve">Могилевская дистанция электроснабжения                      </t>
  </si>
  <si>
    <t>5265</t>
  </si>
  <si>
    <t xml:space="preserve">ДС Могилев          </t>
  </si>
  <si>
    <t xml:space="preserve">Станция Могилев                                             </t>
  </si>
  <si>
    <t>5266</t>
  </si>
  <si>
    <t xml:space="preserve">ДС Осиповичи        </t>
  </si>
  <si>
    <t xml:space="preserve">Станция Осиповичи                                           </t>
  </si>
  <si>
    <t>5267</t>
  </si>
  <si>
    <t xml:space="preserve">ДС Калий            </t>
  </si>
  <si>
    <t xml:space="preserve">Станция Калий                                               </t>
  </si>
  <si>
    <t>5282</t>
  </si>
  <si>
    <t xml:space="preserve">ТЧ-12               </t>
  </si>
  <si>
    <t xml:space="preserve">Локомотивное депо Могилев                                   </t>
  </si>
  <si>
    <t>5283</t>
  </si>
  <si>
    <t xml:space="preserve">ТЧ-13               </t>
  </si>
  <si>
    <t xml:space="preserve">Локомотивное депо Осиповичи                                 </t>
  </si>
  <si>
    <t>5284</t>
  </si>
  <si>
    <t xml:space="preserve">ТЧ-14               </t>
  </si>
  <si>
    <t xml:space="preserve">Локомотивное депо Кричев                                    </t>
  </si>
  <si>
    <t>5293</t>
  </si>
  <si>
    <t>5309</t>
  </si>
  <si>
    <t xml:space="preserve">ВЧД-9               </t>
  </si>
  <si>
    <t xml:space="preserve">Осиповичское вагонное депо                                  </t>
  </si>
  <si>
    <t>5310</t>
  </si>
  <si>
    <t>Полное назв. ЦФО</t>
  </si>
  <si>
    <t>----</t>
  </si>
  <si>
    <t>6270</t>
  </si>
  <si>
    <t xml:space="preserve">ДС Новополоцк       </t>
  </si>
  <si>
    <t xml:space="preserve">Станция Новополоцк                                          </t>
  </si>
  <si>
    <t>6286</t>
  </si>
  <si>
    <t xml:space="preserve">ТЧ-16               </t>
  </si>
  <si>
    <t xml:space="preserve">Локомотивное депо Витебск                                   </t>
  </si>
  <si>
    <t>6287</t>
  </si>
  <si>
    <t xml:space="preserve">ТЧ-17               </t>
  </si>
  <si>
    <t xml:space="preserve">Локомотивное депо Полоцк                                    </t>
  </si>
  <si>
    <t>6294</t>
  </si>
  <si>
    <t>6311</t>
  </si>
  <si>
    <t xml:space="preserve">ВЧД-11              </t>
  </si>
  <si>
    <t xml:space="preserve">Витебское вагонное депо                                     </t>
  </si>
  <si>
    <t>6312</t>
  </si>
  <si>
    <t xml:space="preserve">ВЧД-12              </t>
  </si>
  <si>
    <t xml:space="preserve">Полоцкое вагонное депо                                      </t>
  </si>
  <si>
    <t>6334</t>
  </si>
  <si>
    <t xml:space="preserve">ШЧ-14               </t>
  </si>
  <si>
    <t xml:space="preserve">Витебская дистанция сигнализации и связи                    </t>
  </si>
  <si>
    <t>6335</t>
  </si>
  <si>
    <t xml:space="preserve">ШЧ-15               </t>
  </si>
  <si>
    <t xml:space="preserve">Полоцкая дистанция сигнализации и связи                     </t>
  </si>
  <si>
    <t>6346</t>
  </si>
  <si>
    <t xml:space="preserve">МЧ-6                </t>
  </si>
  <si>
    <t>6356</t>
  </si>
  <si>
    <t xml:space="preserve">НГЧ-6               </t>
  </si>
  <si>
    <t xml:space="preserve">Витебская дистанция гражданских сооружений                  </t>
  </si>
  <si>
    <t>6376</t>
  </si>
  <si>
    <t xml:space="preserve">НАТБАЗА-6           </t>
  </si>
  <si>
    <t>6390</t>
  </si>
  <si>
    <t xml:space="preserve">ПЧ-10               </t>
  </si>
  <si>
    <t xml:space="preserve">Воропаевская дистанция пути                                 </t>
  </si>
  <si>
    <t>6391</t>
  </si>
  <si>
    <t xml:space="preserve">ПЧ-11               </t>
  </si>
  <si>
    <t xml:space="preserve">Полоцкая дистанция пути                                     </t>
  </si>
  <si>
    <t>6392</t>
  </si>
  <si>
    <t xml:space="preserve">ПЧ-12               </t>
  </si>
  <si>
    <t xml:space="preserve">Витебская дистанция пути                                    </t>
  </si>
  <si>
    <t>6416</t>
  </si>
  <si>
    <t xml:space="preserve">НОДХ-6              </t>
  </si>
  <si>
    <t>Отдел материально-технического снабжения Витебского отделен.</t>
  </si>
  <si>
    <t>6426</t>
  </si>
  <si>
    <t xml:space="preserve">Сан-НОД-6           </t>
  </si>
  <si>
    <t xml:space="preserve">Санаторий "Железнодорожник"                                 </t>
  </si>
  <si>
    <t>6436</t>
  </si>
  <si>
    <t xml:space="preserve">СХ НОД-6            </t>
  </si>
  <si>
    <t xml:space="preserve">Собственное хозяйство Витебского отделения                  </t>
  </si>
  <si>
    <t>6442</t>
  </si>
  <si>
    <t xml:space="preserve">ППС Новополоцк      </t>
  </si>
  <si>
    <t xml:space="preserve">Новополоцкая промывочно-пропарочная станция                 </t>
  </si>
  <si>
    <t>6464</t>
  </si>
  <si>
    <t xml:space="preserve">КСЦ Витебск         </t>
  </si>
  <si>
    <t xml:space="preserve">Культурно-спортивный центр Витебского отделения             </t>
  </si>
  <si>
    <t>6472</t>
  </si>
  <si>
    <t xml:space="preserve">ИВЦ Витебск         </t>
  </si>
  <si>
    <t xml:space="preserve">Информационно-вычислительный центр Витебского отделения     </t>
  </si>
  <si>
    <t>6551</t>
  </si>
  <si>
    <t xml:space="preserve">СХП Выдрея          </t>
  </si>
  <si>
    <t xml:space="preserve">СХП Выдрея                                                  </t>
  </si>
  <si>
    <t>----------------------------------------------------------</t>
  </si>
  <si>
    <t>0046</t>
  </si>
  <si>
    <t xml:space="preserve">ЖБ                  </t>
  </si>
  <si>
    <t xml:space="preserve">Редакция газеты "Железнодорожник Белоруссии"                </t>
  </si>
  <si>
    <t>0047</t>
  </si>
  <si>
    <t xml:space="preserve">КТЦ                 </t>
  </si>
  <si>
    <t>0058</t>
  </si>
  <si>
    <t xml:space="preserve">ИРЦ                 </t>
  </si>
  <si>
    <t xml:space="preserve">УП "Главный расчетный информационный центр" БЖД             </t>
  </si>
  <si>
    <t>0063</t>
  </si>
  <si>
    <t xml:space="preserve">БЖДПР               </t>
  </si>
  <si>
    <t xml:space="preserve">Проектно-изыскательское РУП "Белжелдорпроект"               </t>
  </si>
  <si>
    <t>0067</t>
  </si>
  <si>
    <t xml:space="preserve">БТА                 </t>
  </si>
  <si>
    <t xml:space="preserve">Строительно-монтажное РУП "Белтрансавтоматика"              </t>
  </si>
  <si>
    <t>0088</t>
  </si>
  <si>
    <t xml:space="preserve">РСП                 </t>
  </si>
  <si>
    <t xml:space="preserve">УП "Рельсосварочный поезд № 10 станции Орша" БЖД            </t>
  </si>
  <si>
    <t>0089</t>
  </si>
  <si>
    <t>0091</t>
  </si>
  <si>
    <t xml:space="preserve">ПЧП                 </t>
  </si>
  <si>
    <t xml:space="preserve">Баластный карьер Радошковичи                                </t>
  </si>
  <si>
    <t>0092</t>
  </si>
  <si>
    <t>--------------------Дорводоканал------------------------</t>
  </si>
  <si>
    <t>0037</t>
  </si>
  <si>
    <t xml:space="preserve">ДОРВОД              </t>
  </si>
  <si>
    <t xml:space="preserve">УП "Дорводоканал"                                           </t>
  </si>
  <si>
    <t>7362</t>
  </si>
  <si>
    <t xml:space="preserve">Барановичи ДОРВОД   </t>
  </si>
  <si>
    <t>Барановичская дистанция водоснабж. и санит.-техн. устройств (ДОРВОД)</t>
  </si>
  <si>
    <t>7365</t>
  </si>
  <si>
    <t xml:space="preserve">Могилев ДОРВОД      </t>
  </si>
  <si>
    <t xml:space="preserve">Могилёвская дистанция водоснабж. и санит.-техн. устройств (ДОРВОД)  </t>
  </si>
  <si>
    <t>-------------------------------НО--------------------------------</t>
  </si>
  <si>
    <t>7040</t>
  </si>
  <si>
    <t xml:space="preserve">НО                  </t>
  </si>
  <si>
    <t xml:space="preserve">Служба военизированной охраны Белорусской железной дороги   </t>
  </si>
  <si>
    <t>7446</t>
  </si>
  <si>
    <t xml:space="preserve">НОР-1               </t>
  </si>
  <si>
    <t xml:space="preserve">Минский отряд военизированной охраны                         </t>
  </si>
  <si>
    <t>7447</t>
  </si>
  <si>
    <t xml:space="preserve">НОР-2               </t>
  </si>
  <si>
    <t xml:space="preserve">Брестский отряд-филиал военизированной охраны               </t>
  </si>
  <si>
    <t>7448</t>
  </si>
  <si>
    <t xml:space="preserve">НОР-3               </t>
  </si>
  <si>
    <t xml:space="preserve">Гомельский отряд военизированной охраны                     </t>
  </si>
  <si>
    <t>-------------------------------НХ--------------------------------</t>
  </si>
  <si>
    <t>7059</t>
  </si>
  <si>
    <t xml:space="preserve">НХ                  </t>
  </si>
  <si>
    <t xml:space="preserve">УП "Белжелдорснаб" Белорусской железной дороги              </t>
  </si>
  <si>
    <t>7479</t>
  </si>
  <si>
    <t xml:space="preserve">Могилёв НХ          </t>
  </si>
  <si>
    <t xml:space="preserve">Могилёвский производственный филиал (НХ)                        </t>
  </si>
  <si>
    <t>7085</t>
  </si>
  <si>
    <t xml:space="preserve">ЭМЗ Гомель          </t>
  </si>
  <si>
    <t xml:space="preserve">Гомельский электромеханический завод                        </t>
  </si>
  <si>
    <t>7160</t>
  </si>
  <si>
    <t xml:space="preserve">ВРЗ Минск           </t>
  </si>
  <si>
    <t xml:space="preserve">Минский вагоноремонтный завод имени А.Ф. Мясникова          </t>
  </si>
  <si>
    <t>7161</t>
  </si>
  <si>
    <t xml:space="preserve">ВРЗ Гомель          </t>
  </si>
  <si>
    <t xml:space="preserve">Гомельский вагоноремонтный завод имени М.И. Калинина        </t>
  </si>
  <si>
    <t>7163</t>
  </si>
  <si>
    <t xml:space="preserve">ЭТЗ Брест           </t>
  </si>
  <si>
    <t xml:space="preserve">Брестский электротехнический завод                          </t>
  </si>
  <si>
    <t>7164</t>
  </si>
  <si>
    <t xml:space="preserve">БЗАЛ                </t>
  </si>
  <si>
    <t xml:space="preserve">Барановичский завод автоматических линий                    </t>
  </si>
  <si>
    <t>7087</t>
  </si>
  <si>
    <t xml:space="preserve">ПШ                  </t>
  </si>
  <si>
    <t>8057</t>
  </si>
  <si>
    <t>7220</t>
  </si>
  <si>
    <t xml:space="preserve">СХП Свитязь         </t>
  </si>
  <si>
    <t xml:space="preserve">СХП Свитязь                                                 </t>
  </si>
  <si>
    <t>7221</t>
  </si>
  <si>
    <t xml:space="preserve">СХП Омелино         </t>
  </si>
  <si>
    <t xml:space="preserve">СХП Омелино                                                 </t>
  </si>
  <si>
    <t>7222</t>
  </si>
  <si>
    <t xml:space="preserve">СХП Авангард        </t>
  </si>
  <si>
    <t xml:space="preserve">СХП Авангард                                                </t>
  </si>
  <si>
    <t>7223</t>
  </si>
  <si>
    <t xml:space="preserve">СХП Рачковичи       </t>
  </si>
  <si>
    <t xml:space="preserve">СХП Рачковичи (ДОРОРС)                                      </t>
  </si>
  <si>
    <t>8053</t>
  </si>
  <si>
    <t xml:space="preserve">ДОРОРС              </t>
  </si>
  <si>
    <t xml:space="preserve">Торгово-производственное РУП ДОРОРС                         </t>
  </si>
  <si>
    <t>7191</t>
  </si>
  <si>
    <t xml:space="preserve">ОРС Гомель          </t>
  </si>
  <si>
    <t xml:space="preserve">ОРС Гомель                                                  </t>
  </si>
  <si>
    <t>7192</t>
  </si>
  <si>
    <t xml:space="preserve">ОРС Могилев         </t>
  </si>
  <si>
    <t xml:space="preserve">ОРС Могилев                                                 </t>
  </si>
  <si>
    <t>7195</t>
  </si>
  <si>
    <t xml:space="preserve">ОРС Витебск         </t>
  </si>
  <si>
    <t xml:space="preserve">ОРС Витебск                                                 </t>
  </si>
  <si>
    <t>7215</t>
  </si>
  <si>
    <t xml:space="preserve">ЖДС Брест           </t>
  </si>
  <si>
    <t xml:space="preserve">Желдорсервис РУП Брестское отделение БЖД                    </t>
  </si>
  <si>
    <t>---------------Управление дороги-----------------</t>
  </si>
  <si>
    <t xml:space="preserve">Управление          </t>
  </si>
  <si>
    <t>----------------------Корректировка-------------------------</t>
  </si>
  <si>
    <t>9000</t>
  </si>
  <si>
    <t xml:space="preserve">БелЖД               </t>
  </si>
  <si>
    <t>131</t>
  </si>
  <si>
    <t>132</t>
  </si>
  <si>
    <t>133</t>
  </si>
  <si>
    <t>В том числе:</t>
  </si>
  <si>
    <t xml:space="preserve">         инвестиционная недвижимость</t>
  </si>
  <si>
    <t xml:space="preserve">         предметы финансовой аренды (лизинга)</t>
  </si>
  <si>
    <t>1111</t>
  </si>
  <si>
    <t>ЦС</t>
  </si>
  <si>
    <t>1-01-131</t>
  </si>
  <si>
    <t>1-01-132</t>
  </si>
  <si>
    <t>1-01-133</t>
  </si>
  <si>
    <t>1-01-160</t>
  </si>
  <si>
    <t>1-01-170</t>
  </si>
  <si>
    <t>1-01-180</t>
  </si>
  <si>
    <t>1-03-480</t>
  </si>
  <si>
    <t>1-04-530</t>
  </si>
  <si>
    <t>1-04-540</t>
  </si>
  <si>
    <t>1-04-550</t>
  </si>
  <si>
    <t>1-04-560</t>
  </si>
  <si>
    <t>1-05-633</t>
  </si>
  <si>
    <t>1-05-634</t>
  </si>
  <si>
    <t>1-05-635</t>
  </si>
  <si>
    <t>1-05-636</t>
  </si>
  <si>
    <t>1-05-637</t>
  </si>
  <si>
    <t>1-05-638</t>
  </si>
  <si>
    <t>1-05-660</t>
  </si>
  <si>
    <t>1-05-670</t>
  </si>
  <si>
    <t>Вид экономической деятельности</t>
  </si>
  <si>
    <t>Доходные вложения в материальные активы</t>
  </si>
  <si>
    <t>Запасы</t>
  </si>
  <si>
    <t>Уставный капитал</t>
  </si>
  <si>
    <t>собственнику имущества (учредителям, участникам)</t>
  </si>
  <si>
    <t>Центр инженерных услуг по построению инфраструктуры</t>
  </si>
  <si>
    <t>7224</t>
  </si>
  <si>
    <t>РУП Радежский</t>
  </si>
  <si>
    <t>5460</t>
  </si>
  <si>
    <t xml:space="preserve">База № 54           </t>
  </si>
  <si>
    <t xml:space="preserve">Шкловская база № 54                                         </t>
  </si>
  <si>
    <t>7225</t>
  </si>
  <si>
    <t>7226</t>
  </si>
  <si>
    <t>-----------------------------------------------------------------------</t>
  </si>
  <si>
    <t>7084</t>
  </si>
  <si>
    <t xml:space="preserve">ДТСЕРВИС            </t>
  </si>
  <si>
    <t xml:space="preserve">УП "Дортурсервис" БЖД     </t>
  </si>
  <si>
    <t>7758</t>
  </si>
  <si>
    <t>БЗЗЧ АВТАКО</t>
  </si>
  <si>
    <t>УП Улишицы-АГРО</t>
  </si>
  <si>
    <t>7467</t>
  </si>
  <si>
    <t xml:space="preserve">СХП Крынки           </t>
  </si>
  <si>
    <t xml:space="preserve">Республиканское сельскохозяйственное унитарное предприятие  "Крынки"                                </t>
  </si>
  <si>
    <t xml:space="preserve">Управление Бел.ЖД                                      </t>
  </si>
  <si>
    <t>1-03-461</t>
  </si>
  <si>
    <t>1-03-462</t>
  </si>
  <si>
    <t>в том числе прибыль направленная на финансирование капитальных вложений и погашение (займов) кредитов по ним (в отчетном году)</t>
  </si>
  <si>
    <t>461</t>
  </si>
  <si>
    <t>462</t>
  </si>
  <si>
    <t>3452</t>
  </si>
  <si>
    <t>КСЦ Брест</t>
  </si>
  <si>
    <t xml:space="preserve">Культурно-спортивный центр Брестского отделения             </t>
  </si>
  <si>
    <t>2462</t>
  </si>
  <si>
    <t>КСЦ Барановичи</t>
  </si>
  <si>
    <t xml:space="preserve">ЛВЧ-2                </t>
  </si>
  <si>
    <t>Барановичский вагонный участок</t>
  </si>
  <si>
    <t>ЛВЧ-4</t>
  </si>
  <si>
    <t>Гомельский вагонный участок</t>
  </si>
  <si>
    <t>ЛВЧ-5</t>
  </si>
  <si>
    <t>Могилевский вагонный участок</t>
  </si>
  <si>
    <t>Могилевгрузсервис</t>
  </si>
  <si>
    <t>ЛВЧ-6</t>
  </si>
  <si>
    <t>Витебский вагонный участок</t>
  </si>
  <si>
    <t>Витебскгрузсервис</t>
  </si>
  <si>
    <t>КСЦ</t>
  </si>
  <si>
    <t>Культурно-спортивный центр</t>
  </si>
  <si>
    <t xml:space="preserve">Санаторий    </t>
  </si>
  <si>
    <t>6299</t>
  </si>
  <si>
    <t>Вокзал ДС Витебск</t>
  </si>
  <si>
    <t xml:space="preserve">Вокзал Станция Витебск </t>
  </si>
  <si>
    <t>0048</t>
  </si>
  <si>
    <t xml:space="preserve">ДЦППК                 </t>
  </si>
  <si>
    <t>Дорожный центр по подготовке, переподготовке и повышению квалификации</t>
  </si>
  <si>
    <t>ЦМПР</t>
  </si>
  <si>
    <t>Эксплуатационное республиканское унитарное предприятие "Центр механизации путевых работ Белорусской железной дороги"</t>
  </si>
  <si>
    <t>BYN</t>
  </si>
  <si>
    <t xml:space="preserve">Минская база (транспортная)                                           </t>
  </si>
  <si>
    <t xml:space="preserve">Барановичская база (транспортная)                                     </t>
  </si>
  <si>
    <t xml:space="preserve">Брестская база (транспортная)                                         </t>
  </si>
  <si>
    <t xml:space="preserve">Гомельская база (транспортная)                                        </t>
  </si>
  <si>
    <t xml:space="preserve">Могилевская база (транспортная)                                       </t>
  </si>
  <si>
    <t xml:space="preserve">Витебская база (транспортная)                                         </t>
  </si>
  <si>
    <t>к Национальному стандарту бухгалтерского учета и отчетности "Индивидуальная бухгалтерская отчетность"
Форма</t>
  </si>
  <si>
    <t>Денежные средства и эквиваленты денежных средств</t>
  </si>
  <si>
    <t>в том числе прибыль направленная на финансирование капитальных вложений и погашение (займов) кредитов по ним (прошлые годы)</t>
  </si>
  <si>
    <t>0038</t>
  </si>
  <si>
    <t>ЦДИ</t>
  </si>
  <si>
    <t>Центр диагностики объектов инфраструктуры государственного объединения "Белорусская железная дорога"</t>
  </si>
  <si>
    <t>------------------------Ремпуть----------------------------------</t>
  </si>
  <si>
    <t xml:space="preserve">Репуть              </t>
  </si>
  <si>
    <t xml:space="preserve">РУП "Ремпуть Белорусской железной дороги"                    </t>
  </si>
  <si>
    <t>00012</t>
  </si>
  <si>
    <t>06.04.2020г.</t>
  </si>
  <si>
    <t>апреля  2020 г.</t>
  </si>
  <si>
    <t>30200 Производство железнодорожных локомотивов и подвижного состава</t>
  </si>
  <si>
    <t>частная</t>
  </si>
  <si>
    <t>общее собрание акционеров</t>
  </si>
  <si>
    <t>тыс. руб.</t>
  </si>
  <si>
    <t>246014, г.Гомель, ул. Калинина, 22</t>
  </si>
  <si>
    <t>___________________С.Е.Скрежендевский</t>
  </si>
  <si>
    <t>___________________Т.М.Трондина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</si>
</sst>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,##0.000"/>
    <numFmt numFmtId="190" formatCode="_(* #,##0.000_);_(* \(#,##0.000\);_(* &quot;-&quot;??_);_(@_)"/>
    <numFmt numFmtId="191" formatCode="_(* #,##0_);_(* \(#,##0\);_(* &quot;-&quot;??_);_(@_)"/>
    <numFmt numFmtId="192" formatCode="d\ mmmm\,\ 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#,##0.0"/>
    <numFmt numFmtId="199" formatCode="000000"/>
    <numFmt numFmtId="200" formatCode="[$-FC19]d\ mmmm\ yyyy\ &quot;г.&quot;"/>
    <numFmt numFmtId="201" formatCode="0;\(0\);&quot;-&quot;"/>
    <numFmt numFmtId="202" formatCode="[$-423]d\ mmmm\ yyyy"/>
    <numFmt numFmtId="203" formatCode="[$-FC19]dd\ mmmm\ yyyy\ \г\.;@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2"/>
      <color indexed="12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8" fillId="34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34" borderId="0" xfId="0" applyFont="1" applyFill="1" applyAlignment="1">
      <alignment vertical="top"/>
    </xf>
    <xf numFmtId="0" fontId="9" fillId="34" borderId="0" xfId="0" applyFont="1" applyFill="1" applyAlignment="1">
      <alignment/>
    </xf>
    <xf numFmtId="0" fontId="0" fillId="34" borderId="0" xfId="53" applyFill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0" fontId="7" fillId="34" borderId="11" xfId="0" applyFont="1" applyFill="1" applyBorder="1" applyAlignment="1">
      <alignment horizontal="left" vertical="center" indent="1"/>
    </xf>
    <xf numFmtId="0" fontId="14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 quotePrefix="1">
      <alignment vertical="center"/>
    </xf>
    <xf numFmtId="0" fontId="15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7" fillId="34" borderId="14" xfId="0" applyFont="1" applyFill="1" applyBorder="1" applyAlignment="1" quotePrefix="1">
      <alignment horizontal="left" vertical="center" indent="1"/>
    </xf>
    <xf numFmtId="0" fontId="15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33" borderId="0" xfId="0" applyFont="1" applyFill="1" applyAlignment="1" applyProtection="1">
      <alignment vertical="top" wrapText="1"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 indent="1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 vertical="top"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49" fontId="5" fillId="33" borderId="19" xfId="0" applyNumberFormat="1" applyFont="1" applyFill="1" applyBorder="1" applyAlignment="1" applyProtection="1">
      <alignment horizontal="center"/>
      <protection/>
    </xf>
    <xf numFmtId="49" fontId="5" fillId="33" borderId="19" xfId="0" applyNumberFormat="1" applyFont="1" applyFill="1" applyBorder="1" applyAlignment="1">
      <alignment horizontal="center"/>
    </xf>
    <xf numFmtId="49" fontId="5" fillId="37" borderId="20" xfId="0" applyNumberFormat="1" applyFont="1" applyFill="1" applyBorder="1" applyAlignment="1" applyProtection="1">
      <alignment horizontal="center"/>
      <protection/>
    </xf>
    <xf numFmtId="49" fontId="5" fillId="33" borderId="2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49" fontId="5" fillId="37" borderId="1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49" fontId="0" fillId="0" borderId="10" xfId="53" applyNumberFormat="1" applyFont="1" applyBorder="1">
      <alignment/>
      <protection/>
    </xf>
    <xf numFmtId="49" fontId="0" fillId="0" borderId="23" xfId="0" applyNumberFormat="1" applyBorder="1" applyAlignment="1">
      <alignment horizontal="left" vertical="center"/>
    </xf>
    <xf numFmtId="0" fontId="0" fillId="0" borderId="10" xfId="53" applyFont="1" applyBorder="1">
      <alignment/>
      <protection/>
    </xf>
    <xf numFmtId="0" fontId="18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49" fontId="0" fillId="38" borderId="0" xfId="0" applyNumberFormat="1" applyFill="1" applyBorder="1" applyAlignment="1">
      <alignment horizontal="left"/>
    </xf>
    <xf numFmtId="49" fontId="0" fillId="38" borderId="0" xfId="0" applyNumberFormat="1" applyFill="1" applyBorder="1" applyAlignment="1">
      <alignment/>
    </xf>
    <xf numFmtId="0" fontId="0" fillId="38" borderId="0" xfId="0" applyNumberFormat="1" applyFill="1" applyAlignment="1">
      <alignment/>
    </xf>
    <xf numFmtId="49" fontId="0" fillId="33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left" vertical="center"/>
    </xf>
    <xf numFmtId="49" fontId="0" fillId="39" borderId="10" xfId="0" applyNumberFormat="1" applyFill="1" applyBorder="1" applyAlignment="1">
      <alignment horizontal="left" vertical="center"/>
    </xf>
    <xf numFmtId="49" fontId="0" fillId="39" borderId="10" xfId="0" applyNumberFormat="1" applyFill="1" applyBorder="1" applyAlignment="1">
      <alignment vertical="center"/>
    </xf>
    <xf numFmtId="49" fontId="0" fillId="39" borderId="23" xfId="0" applyNumberFormat="1" applyFill="1" applyBorder="1" applyAlignment="1">
      <alignment horizontal="left" vertical="center"/>
    </xf>
    <xf numFmtId="49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203" fontId="5" fillId="33" borderId="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wrapText="1"/>
    </xf>
    <xf numFmtId="0" fontId="11" fillId="34" borderId="0" xfId="0" applyFont="1" applyFill="1" applyAlignment="1">
      <alignment horizontal="justify" vertical="top" wrapText="1"/>
    </xf>
    <xf numFmtId="201" fontId="5" fillId="33" borderId="22" xfId="0" applyNumberFormat="1" applyFont="1" applyFill="1" applyBorder="1" applyAlignment="1" applyProtection="1">
      <alignment horizontal="center"/>
      <protection locked="0"/>
    </xf>
    <xf numFmtId="201" fontId="5" fillId="33" borderId="24" xfId="0" applyNumberFormat="1" applyFont="1" applyFill="1" applyBorder="1" applyAlignment="1" applyProtection="1">
      <alignment horizontal="center"/>
      <protection locked="0"/>
    </xf>
    <xf numFmtId="201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left"/>
    </xf>
    <xf numFmtId="201" fontId="5" fillId="37" borderId="10" xfId="0" applyNumberFormat="1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5" fillId="33" borderId="19" xfId="0" applyFont="1" applyFill="1" applyBorder="1" applyAlignment="1">
      <alignment/>
    </xf>
    <xf numFmtId="49" fontId="5" fillId="37" borderId="18" xfId="0" applyNumberFormat="1" applyFont="1" applyFill="1" applyBorder="1" applyAlignment="1" applyProtection="1">
      <alignment horizontal="center"/>
      <protection/>
    </xf>
    <xf numFmtId="49" fontId="5" fillId="37" borderId="19" xfId="0" applyNumberFormat="1" applyFont="1" applyFill="1" applyBorder="1" applyAlignment="1" applyProtection="1">
      <alignment horizontal="center"/>
      <protection/>
    </xf>
    <xf numFmtId="201" fontId="5" fillId="37" borderId="21" xfId="0" applyNumberFormat="1" applyFont="1" applyFill="1" applyBorder="1" applyAlignment="1" applyProtection="1">
      <alignment horizontal="center"/>
      <protection/>
    </xf>
    <xf numFmtId="201" fontId="5" fillId="37" borderId="25" xfId="0" applyNumberFormat="1" applyFont="1" applyFill="1" applyBorder="1" applyAlignment="1" applyProtection="1">
      <alignment horizontal="center"/>
      <protection/>
    </xf>
    <xf numFmtId="201" fontId="5" fillId="37" borderId="26" xfId="0" applyNumberFormat="1" applyFont="1" applyFill="1" applyBorder="1" applyAlignment="1" applyProtection="1">
      <alignment horizontal="center"/>
      <protection/>
    </xf>
    <xf numFmtId="201" fontId="5" fillId="37" borderId="22" xfId="0" applyNumberFormat="1" applyFont="1" applyFill="1" applyBorder="1" applyAlignment="1" applyProtection="1">
      <alignment horizontal="center"/>
      <protection/>
    </xf>
    <xf numFmtId="201" fontId="5" fillId="37" borderId="24" xfId="0" applyNumberFormat="1" applyFont="1" applyFill="1" applyBorder="1" applyAlignment="1" applyProtection="1">
      <alignment horizontal="center"/>
      <protection/>
    </xf>
    <xf numFmtId="201" fontId="5" fillId="37" borderId="27" xfId="0" applyNumberFormat="1" applyFont="1" applyFill="1" applyBorder="1" applyAlignment="1" applyProtection="1">
      <alignment horizontal="center"/>
      <protection/>
    </xf>
    <xf numFmtId="201" fontId="5" fillId="33" borderId="23" xfId="0" applyNumberFormat="1" applyFont="1" applyFill="1" applyBorder="1" applyAlignment="1" applyProtection="1">
      <alignment horizontal="center"/>
      <protection locked="0"/>
    </xf>
    <xf numFmtId="201" fontId="5" fillId="33" borderId="28" xfId="0" applyNumberFormat="1" applyFont="1" applyFill="1" applyBorder="1" applyAlignment="1" applyProtection="1">
      <alignment horizontal="center"/>
      <protection locked="0"/>
    </xf>
    <xf numFmtId="201" fontId="5" fillId="33" borderId="29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right"/>
      <protection/>
    </xf>
    <xf numFmtId="201" fontId="5" fillId="33" borderId="21" xfId="0" applyNumberFormat="1" applyFont="1" applyFill="1" applyBorder="1" applyAlignment="1" applyProtection="1">
      <alignment horizontal="center"/>
      <protection locked="0"/>
    </xf>
    <xf numFmtId="201" fontId="5" fillId="33" borderId="25" xfId="0" applyNumberFormat="1" applyFont="1" applyFill="1" applyBorder="1" applyAlignment="1" applyProtection="1">
      <alignment horizontal="center"/>
      <protection locked="0"/>
    </xf>
    <xf numFmtId="201" fontId="5" fillId="33" borderId="26" xfId="0" applyNumberFormat="1" applyFont="1" applyFill="1" applyBorder="1" applyAlignment="1" applyProtection="1">
      <alignment horizontal="center"/>
      <protection locked="0"/>
    </xf>
    <xf numFmtId="201" fontId="5" fillId="33" borderId="27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>
      <alignment wrapText="1"/>
    </xf>
    <xf numFmtId="0" fontId="5" fillId="33" borderId="28" xfId="0" applyFont="1" applyFill="1" applyBorder="1" applyAlignment="1">
      <alignment wrapText="1"/>
    </xf>
    <xf numFmtId="0" fontId="5" fillId="33" borderId="29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 indent="1"/>
    </xf>
    <xf numFmtId="0" fontId="5" fillId="33" borderId="10" xfId="0" applyFont="1" applyFill="1" applyBorder="1" applyAlignment="1">
      <alignment horizontal="left" indent="1"/>
    </xf>
    <xf numFmtId="0" fontId="17" fillId="34" borderId="0" xfId="0" applyFont="1" applyFill="1" applyAlignment="1">
      <alignment horizontal="center" vertical="center"/>
    </xf>
    <xf numFmtId="0" fontId="5" fillId="33" borderId="28" xfId="0" applyFont="1" applyFill="1" applyBorder="1" applyAlignment="1" applyProtection="1">
      <alignment horizontal="left" vertical="center" indent="1"/>
      <protection/>
    </xf>
    <xf numFmtId="0" fontId="5" fillId="33" borderId="29" xfId="0" applyFont="1" applyFill="1" applyBorder="1" applyAlignment="1" applyProtection="1">
      <alignment horizontal="left" vertical="center" indent="1"/>
      <protection/>
    </xf>
    <xf numFmtId="0" fontId="5" fillId="33" borderId="23" xfId="0" applyFont="1" applyFill="1" applyBorder="1" applyAlignment="1">
      <alignment horizontal="left" wrapText="1" indent="1"/>
    </xf>
    <xf numFmtId="0" fontId="5" fillId="33" borderId="28" xfId="0" applyFont="1" applyFill="1" applyBorder="1" applyAlignment="1">
      <alignment horizontal="left" wrapText="1" indent="1"/>
    </xf>
    <xf numFmtId="0" fontId="5" fillId="33" borderId="28" xfId="0" applyFont="1" applyFill="1" applyBorder="1" applyAlignment="1">
      <alignment horizontal="left" indent="1"/>
    </xf>
    <xf numFmtId="0" fontId="5" fillId="33" borderId="29" xfId="0" applyFont="1" applyFill="1" applyBorder="1" applyAlignment="1">
      <alignment horizontal="left" indent="1"/>
    </xf>
    <xf numFmtId="0" fontId="5" fillId="33" borderId="29" xfId="0" applyFont="1" applyFill="1" applyBorder="1" applyAlignment="1">
      <alignment horizontal="left" wrapText="1" indent="1"/>
    </xf>
    <xf numFmtId="0" fontId="17" fillId="34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201" fontId="5" fillId="0" borderId="23" xfId="0" applyNumberFormat="1" applyFont="1" applyFill="1" applyBorder="1" applyAlignment="1" applyProtection="1">
      <alignment horizontal="center"/>
      <protection locked="0"/>
    </xf>
    <xf numFmtId="201" fontId="5" fillId="0" borderId="28" xfId="0" applyNumberFormat="1" applyFont="1" applyFill="1" applyBorder="1" applyAlignment="1" applyProtection="1">
      <alignment horizontal="center"/>
      <protection locked="0"/>
    </xf>
    <xf numFmtId="201" fontId="5" fillId="0" borderId="29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left" wrapText="1" indent="2"/>
    </xf>
    <xf numFmtId="0" fontId="5" fillId="33" borderId="10" xfId="0" applyFont="1" applyFill="1" applyBorder="1" applyAlignment="1">
      <alignment horizontal="left" indent="2"/>
    </xf>
    <xf numFmtId="0" fontId="5" fillId="33" borderId="23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4" fillId="33" borderId="23" xfId="0" applyFont="1" applyFill="1" applyBorder="1" applyAlignment="1">
      <alignment horizontal="left" indent="3"/>
    </xf>
    <xf numFmtId="0" fontId="4" fillId="33" borderId="28" xfId="0" applyFont="1" applyFill="1" applyBorder="1" applyAlignment="1">
      <alignment horizontal="left" indent="3"/>
    </xf>
    <xf numFmtId="0" fontId="4" fillId="33" borderId="29" xfId="0" applyFont="1" applyFill="1" applyBorder="1" applyAlignment="1">
      <alignment horizontal="left" indent="3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201" fontId="5" fillId="33" borderId="21" xfId="0" applyNumberFormat="1" applyFont="1" applyFill="1" applyBorder="1" applyAlignment="1" applyProtection="1">
      <alignment horizontal="center"/>
      <protection/>
    </xf>
    <xf numFmtId="201" fontId="5" fillId="33" borderId="25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/>
    </xf>
    <xf numFmtId="201" fontId="5" fillId="37" borderId="23" xfId="0" applyNumberFormat="1" applyFont="1" applyFill="1" applyBorder="1" applyAlignment="1" applyProtection="1">
      <alignment horizontal="center"/>
      <protection/>
    </xf>
    <xf numFmtId="201" fontId="5" fillId="37" borderId="28" xfId="0" applyNumberFormat="1" applyFont="1" applyFill="1" applyBorder="1" applyAlignment="1" applyProtection="1">
      <alignment horizontal="center"/>
      <protection/>
    </xf>
    <xf numFmtId="201" fontId="5" fillId="37" borderId="29" xfId="0" applyNumberFormat="1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19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5" fillId="33" borderId="21" xfId="0" applyNumberFormat="1" applyFont="1" applyFill="1" applyBorder="1" applyAlignment="1" applyProtection="1">
      <alignment horizontal="center"/>
      <protection/>
    </xf>
    <xf numFmtId="0" fontId="5" fillId="33" borderId="25" xfId="0" applyNumberFormat="1" applyFont="1" applyFill="1" applyBorder="1" applyAlignment="1" applyProtection="1">
      <alignment horizontal="center"/>
      <protection/>
    </xf>
    <xf numFmtId="0" fontId="5" fillId="33" borderId="26" xfId="0" applyNumberFormat="1" applyFont="1" applyFill="1" applyBorder="1" applyAlignment="1" applyProtection="1">
      <alignment horizontal="center"/>
      <protection/>
    </xf>
    <xf numFmtId="0" fontId="5" fillId="33" borderId="22" xfId="0" applyNumberFormat="1" applyFont="1" applyFill="1" applyBorder="1" applyAlignment="1" applyProtection="1">
      <alignment horizontal="center"/>
      <protection/>
    </xf>
    <xf numFmtId="0" fontId="5" fillId="33" borderId="24" xfId="0" applyNumberFormat="1" applyFont="1" applyFill="1" applyBorder="1" applyAlignment="1" applyProtection="1">
      <alignment horizontal="center"/>
      <protection/>
    </xf>
    <xf numFmtId="0" fontId="5" fillId="33" borderId="27" xfId="0" applyNumberFormat="1" applyFont="1" applyFill="1" applyBorder="1" applyAlignment="1" applyProtection="1">
      <alignment horizontal="center"/>
      <protection/>
    </xf>
    <xf numFmtId="201" fontId="5" fillId="33" borderId="26" xfId="0" applyNumberFormat="1" applyFont="1" applyFill="1" applyBorder="1" applyAlignment="1" applyProtection="1">
      <alignment horizontal="center"/>
      <protection/>
    </xf>
    <xf numFmtId="0" fontId="19" fillId="33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vertical="center" indent="1"/>
      <protection/>
    </xf>
    <xf numFmtId="0" fontId="5" fillId="33" borderId="0" xfId="0" applyFont="1" applyFill="1" applyAlignment="1" applyProtection="1">
      <alignment horizontal="right" vertical="top" wrapText="1"/>
      <protection/>
    </xf>
    <xf numFmtId="0" fontId="5" fillId="33" borderId="0" xfId="0" applyFont="1" applyFill="1" applyAlignment="1" applyProtection="1">
      <alignment horizontal="right" wrapText="1"/>
      <protection/>
    </xf>
    <xf numFmtId="0" fontId="5" fillId="0" borderId="0" xfId="0" applyFont="1" applyAlignment="1">
      <alignment horizontal="right"/>
    </xf>
    <xf numFmtId="0" fontId="5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right" indent="1"/>
      <protection/>
    </xf>
    <xf numFmtId="0" fontId="5" fillId="33" borderId="10" xfId="0" applyFont="1" applyFill="1" applyBorder="1" applyAlignment="1" quotePrefix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-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00390625" style="13" customWidth="1"/>
    <col min="2" max="6" width="8.875" style="13" customWidth="1"/>
    <col min="7" max="7" width="5.50390625" style="13" customWidth="1"/>
    <col min="8" max="8" width="3.375" style="13" customWidth="1"/>
    <col min="9" max="16384" width="8.875" style="13" customWidth="1"/>
  </cols>
  <sheetData>
    <row r="1" spans="1:8" ht="16.5" customHeight="1" thickBot="1">
      <c r="A1" s="14"/>
      <c r="B1" s="17" t="s">
        <v>281</v>
      </c>
      <c r="C1" s="14"/>
      <c r="D1" s="14"/>
      <c r="E1" s="14"/>
      <c r="F1" s="14"/>
      <c r="G1" s="14"/>
      <c r="H1" s="15"/>
    </row>
    <row r="2" spans="1:14" ht="16.5" customHeight="1">
      <c r="A2" s="16">
        <v>2020</v>
      </c>
      <c r="B2" s="17" t="s">
        <v>282</v>
      </c>
      <c r="C2" s="14"/>
      <c r="D2" s="14"/>
      <c r="E2" s="14"/>
      <c r="F2" s="14"/>
      <c r="G2" s="14"/>
      <c r="H2" s="15"/>
      <c r="I2" s="45" t="s">
        <v>146</v>
      </c>
      <c r="J2" s="46" t="str">
        <f>VerShab</f>
        <v>00012</v>
      </c>
      <c r="K2" s="47" t="str">
        <f>CONCATENATE("от ",Данные!A13)</f>
        <v>от 06.04.2020г.</v>
      </c>
      <c r="L2" s="48"/>
      <c r="M2" s="49"/>
      <c r="N2" s="50"/>
    </row>
    <row r="3" spans="1:19" ht="16.5" customHeight="1" thickBot="1">
      <c r="A3" s="14"/>
      <c r="B3" s="14"/>
      <c r="C3" s="14"/>
      <c r="D3" s="14"/>
      <c r="E3" s="14"/>
      <c r="F3" s="14"/>
      <c r="G3" s="17" t="s">
        <v>283</v>
      </c>
      <c r="H3" s="15"/>
      <c r="I3" s="51" t="str">
        <f>CONCATENATE("для ввода данных с отчетного ",Данные!A14)</f>
        <v>для ввода данных с отчетного апреля  2020 г.</v>
      </c>
      <c r="J3" s="52"/>
      <c r="K3" s="52"/>
      <c r="L3" s="52"/>
      <c r="M3" s="53"/>
      <c r="N3" s="54"/>
      <c r="O3" s="23"/>
      <c r="P3" s="23"/>
      <c r="Q3" s="23"/>
      <c r="R3" s="23"/>
      <c r="S3" s="4"/>
    </row>
    <row r="4" spans="1:19" ht="12.75">
      <c r="A4" s="14"/>
      <c r="B4" s="14"/>
      <c r="C4" s="14"/>
      <c r="D4" s="14"/>
      <c r="E4" s="14"/>
      <c r="F4" s="14"/>
      <c r="G4" s="14"/>
      <c r="H4" s="15"/>
      <c r="J4" s="23"/>
      <c r="K4" s="23"/>
      <c r="L4" s="23"/>
      <c r="M4" s="23"/>
      <c r="N4" s="23"/>
      <c r="O4" s="23"/>
      <c r="P4" s="23"/>
      <c r="Q4" s="23"/>
      <c r="R4" s="23"/>
      <c r="S4" s="4"/>
    </row>
    <row r="5" spans="1:19" ht="12.75">
      <c r="A5" s="3"/>
      <c r="B5" s="3"/>
      <c r="C5" s="3"/>
      <c r="D5" s="3"/>
      <c r="E5" s="3"/>
      <c r="F5" s="3"/>
      <c r="G5" s="3"/>
      <c r="I5" s="22" t="s">
        <v>366</v>
      </c>
      <c r="J5" s="23"/>
      <c r="K5" s="23"/>
      <c r="L5" s="23"/>
      <c r="M5" s="23"/>
      <c r="N5" s="23"/>
      <c r="O5" s="23"/>
      <c r="P5" s="23"/>
      <c r="Q5" s="23"/>
      <c r="R5" s="23"/>
      <c r="S5" s="4"/>
    </row>
    <row r="6" spans="1:19" ht="12.75">
      <c r="A6" s="3"/>
      <c r="B6" s="3"/>
      <c r="C6" s="3"/>
      <c r="D6" s="3"/>
      <c r="E6" s="3"/>
      <c r="F6" s="3"/>
      <c r="G6" s="3"/>
      <c r="I6" s="4"/>
      <c r="J6" s="23"/>
      <c r="K6" s="23"/>
      <c r="L6" s="23"/>
      <c r="M6" s="23"/>
      <c r="N6" s="23"/>
      <c r="O6" s="23"/>
      <c r="P6" s="23"/>
      <c r="Q6" s="23"/>
      <c r="R6" s="23"/>
      <c r="S6" s="4"/>
    </row>
    <row r="7" spans="1:19" ht="12.75">
      <c r="A7" s="3"/>
      <c r="B7" s="3"/>
      <c r="C7" s="3"/>
      <c r="D7" s="3"/>
      <c r="E7" s="3"/>
      <c r="F7" s="3"/>
      <c r="G7" s="3"/>
      <c r="I7" s="4" t="s">
        <v>367</v>
      </c>
      <c r="J7" s="23"/>
      <c r="K7" s="23"/>
      <c r="L7" s="23"/>
      <c r="M7" s="23"/>
      <c r="N7" s="23"/>
      <c r="O7" s="23"/>
      <c r="P7" s="23"/>
      <c r="Q7" s="23"/>
      <c r="R7" s="23"/>
      <c r="S7" s="4"/>
    </row>
    <row r="8" spans="1:19" ht="12.75">
      <c r="A8" s="3"/>
      <c r="B8" s="3"/>
      <c r="C8" s="3"/>
      <c r="D8" s="3"/>
      <c r="E8" s="3"/>
      <c r="F8" s="3"/>
      <c r="G8" s="3"/>
      <c r="I8" s="4" t="s">
        <v>368</v>
      </c>
      <c r="J8" s="23"/>
      <c r="K8" s="23"/>
      <c r="L8" s="23"/>
      <c r="M8" s="23"/>
      <c r="N8" s="23"/>
      <c r="O8" s="23"/>
      <c r="P8" s="23"/>
      <c r="Q8" s="23"/>
      <c r="R8" s="23"/>
      <c r="S8" s="4"/>
    </row>
    <row r="9" spans="1:19" ht="12.75">
      <c r="A9" s="3"/>
      <c r="B9" s="3"/>
      <c r="C9" s="3"/>
      <c r="D9" s="3"/>
      <c r="E9" s="3"/>
      <c r="F9" s="3"/>
      <c r="G9" s="3"/>
      <c r="I9" s="4" t="s">
        <v>147</v>
      </c>
      <c r="J9" s="23"/>
      <c r="K9" s="23"/>
      <c r="L9" s="23"/>
      <c r="M9" s="23"/>
      <c r="N9" s="23"/>
      <c r="O9" s="23"/>
      <c r="P9" s="23"/>
      <c r="Q9" s="23"/>
      <c r="R9" s="23"/>
      <c r="S9" s="4"/>
    </row>
    <row r="10" spans="1:19" ht="12.75">
      <c r="A10" s="3"/>
      <c r="B10" s="3"/>
      <c r="C10" s="3"/>
      <c r="D10" s="3"/>
      <c r="E10" s="3"/>
      <c r="F10" s="3"/>
      <c r="G10" s="3"/>
      <c r="I10" s="4" t="s">
        <v>148</v>
      </c>
      <c r="J10" s="23"/>
      <c r="K10" s="23"/>
      <c r="L10" s="23"/>
      <c r="M10" s="23"/>
      <c r="N10" s="23"/>
      <c r="O10" s="23"/>
      <c r="P10" s="23"/>
      <c r="Q10" s="23"/>
      <c r="R10" s="23"/>
      <c r="S10" s="4"/>
    </row>
    <row r="11" spans="1:19" ht="12.75">
      <c r="A11" s="3"/>
      <c r="B11" s="3"/>
      <c r="C11" s="3"/>
      <c r="D11" s="3"/>
      <c r="E11" s="3"/>
      <c r="F11" s="3"/>
      <c r="G11" s="3"/>
      <c r="I11" s="4" t="s">
        <v>369</v>
      </c>
      <c r="J11" s="23"/>
      <c r="K11" s="23"/>
      <c r="L11" s="23"/>
      <c r="M11" s="23"/>
      <c r="N11" s="23"/>
      <c r="O11" s="23"/>
      <c r="P11" s="23"/>
      <c r="Q11" s="23"/>
      <c r="R11" s="23"/>
      <c r="S11" s="4"/>
    </row>
    <row r="12" spans="1:19" ht="12.75">
      <c r="A12" s="3"/>
      <c r="B12" s="3"/>
      <c r="C12" s="3"/>
      <c r="D12" s="3"/>
      <c r="E12" s="3"/>
      <c r="F12" s="3"/>
      <c r="G12" s="3"/>
      <c r="I12" s="4"/>
      <c r="J12" s="23"/>
      <c r="K12" s="23"/>
      <c r="L12" s="23"/>
      <c r="M12" s="23"/>
      <c r="N12" s="23"/>
      <c r="O12" s="23"/>
      <c r="P12" s="23"/>
      <c r="Q12" s="23"/>
      <c r="R12" s="23"/>
      <c r="S12" s="4"/>
    </row>
    <row r="13" spans="1:19" ht="12.75">
      <c r="A13" s="3"/>
      <c r="B13" s="3"/>
      <c r="C13" s="3"/>
      <c r="D13" s="3"/>
      <c r="E13" s="3"/>
      <c r="F13" s="3"/>
      <c r="G13" s="3"/>
      <c r="I13" s="4" t="s">
        <v>370</v>
      </c>
      <c r="J13" s="23"/>
      <c r="K13" s="23"/>
      <c r="L13" s="23"/>
      <c r="M13" s="23"/>
      <c r="N13" s="23"/>
      <c r="O13" s="23"/>
      <c r="P13" s="23"/>
      <c r="Q13" s="23"/>
      <c r="R13" s="23"/>
      <c r="S13" s="4"/>
    </row>
    <row r="14" spans="1:19" ht="12.75">
      <c r="A14" s="3"/>
      <c r="B14" s="3"/>
      <c r="C14" s="3"/>
      <c r="D14" s="3"/>
      <c r="E14" s="3"/>
      <c r="F14" s="3"/>
      <c r="G14" s="3"/>
      <c r="I14" s="4" t="s">
        <v>371</v>
      </c>
      <c r="J14" s="23"/>
      <c r="K14" s="23"/>
      <c r="L14" s="23"/>
      <c r="M14" s="23"/>
      <c r="N14" s="23"/>
      <c r="O14" s="23"/>
      <c r="P14" s="23"/>
      <c r="Q14" s="23"/>
      <c r="R14" s="23"/>
      <c r="S14" s="4"/>
    </row>
    <row r="15" spans="1:19" ht="12.75">
      <c r="A15" s="3"/>
      <c r="B15" s="3"/>
      <c r="C15" s="3"/>
      <c r="D15" s="3"/>
      <c r="E15" s="3"/>
      <c r="F15" s="3"/>
      <c r="G15" s="3"/>
      <c r="I15" s="4"/>
      <c r="J15" s="23"/>
      <c r="K15" s="23"/>
      <c r="L15" s="23"/>
      <c r="M15" s="23"/>
      <c r="N15" s="23"/>
      <c r="O15" s="23"/>
      <c r="P15" s="23"/>
      <c r="Q15" s="23"/>
      <c r="R15" s="23"/>
      <c r="S15" s="4"/>
    </row>
    <row r="16" spans="1:19" ht="12.75">
      <c r="A16" s="3"/>
      <c r="B16" s="3"/>
      <c r="C16" s="3"/>
      <c r="D16" s="3"/>
      <c r="E16" s="3"/>
      <c r="F16" s="3"/>
      <c r="G16" s="3"/>
      <c r="I16" s="22" t="s">
        <v>372</v>
      </c>
      <c r="J16" s="23"/>
      <c r="K16" s="23"/>
      <c r="L16" s="23"/>
      <c r="M16" s="23"/>
      <c r="N16" s="23"/>
      <c r="O16" s="23"/>
      <c r="P16" s="23"/>
      <c r="Q16" s="23"/>
      <c r="R16" s="23"/>
      <c r="S16" s="4"/>
    </row>
    <row r="17" spans="1:19" ht="12.75">
      <c r="A17" s="3"/>
      <c r="B17" s="3"/>
      <c r="C17" s="3"/>
      <c r="D17" s="3"/>
      <c r="E17" s="3"/>
      <c r="F17" s="3"/>
      <c r="G17" s="3"/>
      <c r="I17" s="4" t="s">
        <v>149</v>
      </c>
      <c r="J17" s="23"/>
      <c r="K17" s="23"/>
      <c r="L17" s="23"/>
      <c r="M17" s="23"/>
      <c r="N17" s="23"/>
      <c r="O17" s="23"/>
      <c r="P17" s="23"/>
      <c r="Q17" s="23"/>
      <c r="R17" s="23"/>
      <c r="S17" s="4"/>
    </row>
    <row r="18" spans="1:19" ht="12.75">
      <c r="A18" s="3"/>
      <c r="B18" s="3"/>
      <c r="C18" s="3"/>
      <c r="D18" s="3"/>
      <c r="E18" s="3"/>
      <c r="F18" s="3"/>
      <c r="G18" s="3"/>
      <c r="I18" s="4" t="s">
        <v>373</v>
      </c>
      <c r="J18" s="23"/>
      <c r="K18" s="23"/>
      <c r="L18" s="23"/>
      <c r="M18" s="23"/>
      <c r="N18" s="23"/>
      <c r="O18" s="23"/>
      <c r="P18" s="23"/>
      <c r="Q18" s="23"/>
      <c r="R18" s="23"/>
      <c r="S18" s="4"/>
    </row>
    <row r="19" spans="1:19" ht="12.75">
      <c r="A19" s="3"/>
      <c r="B19" s="3"/>
      <c r="C19" s="3"/>
      <c r="D19" s="3"/>
      <c r="E19" s="3"/>
      <c r="F19" s="3"/>
      <c r="G19" s="3"/>
      <c r="I19" s="4" t="s">
        <v>150</v>
      </c>
      <c r="J19" s="23"/>
      <c r="K19" s="23"/>
      <c r="L19" s="23"/>
      <c r="M19" s="23"/>
      <c r="N19" s="23"/>
      <c r="O19" s="23"/>
      <c r="P19" s="23"/>
      <c r="Q19" s="23"/>
      <c r="R19" s="23"/>
      <c r="S19" s="4"/>
    </row>
    <row r="20" spans="1:19" ht="12.75">
      <c r="A20" s="3"/>
      <c r="B20" s="3"/>
      <c r="C20" s="3"/>
      <c r="D20" s="3"/>
      <c r="E20" s="3"/>
      <c r="F20" s="3"/>
      <c r="G20" s="3"/>
      <c r="I20" s="4" t="s">
        <v>374</v>
      </c>
      <c r="J20" s="23"/>
      <c r="K20" s="23"/>
      <c r="L20" s="23"/>
      <c r="M20" s="23"/>
      <c r="N20" s="23"/>
      <c r="O20" s="23"/>
      <c r="P20" s="23"/>
      <c r="Q20" s="23"/>
      <c r="R20" s="23"/>
      <c r="S20" s="4"/>
    </row>
    <row r="21" spans="1:19" ht="12.75">
      <c r="A21" s="3"/>
      <c r="B21" s="3"/>
      <c r="C21" s="3"/>
      <c r="D21" s="3"/>
      <c r="E21" s="3"/>
      <c r="F21" s="3"/>
      <c r="G21" s="3"/>
      <c r="I21" s="4"/>
      <c r="J21" s="23"/>
      <c r="K21" s="23"/>
      <c r="L21" s="23"/>
      <c r="M21" s="23"/>
      <c r="N21" s="23"/>
      <c r="O21" s="23"/>
      <c r="P21" s="23"/>
      <c r="Q21" s="23"/>
      <c r="R21" s="23"/>
      <c r="S21" s="4"/>
    </row>
    <row r="22" spans="1:19" ht="12.75">
      <c r="A22" s="3"/>
      <c r="B22" s="3"/>
      <c r="C22" s="3"/>
      <c r="D22" s="3"/>
      <c r="E22" s="3"/>
      <c r="F22" s="3"/>
      <c r="G22" s="3"/>
      <c r="I22" s="4" t="s">
        <v>151</v>
      </c>
      <c r="J22" s="23"/>
      <c r="K22" s="23"/>
      <c r="L22" s="23"/>
      <c r="M22" s="23"/>
      <c r="N22" s="23"/>
      <c r="O22" s="23"/>
      <c r="P22" s="23"/>
      <c r="Q22" s="23"/>
      <c r="R22" s="23"/>
      <c r="S22" s="4"/>
    </row>
    <row r="23" spans="1:19" ht="12.75">
      <c r="A23" s="3"/>
      <c r="B23" s="3"/>
      <c r="C23" s="3"/>
      <c r="D23" s="3"/>
      <c r="E23" s="3"/>
      <c r="F23" s="3"/>
      <c r="G23" s="3"/>
      <c r="I23" s="4" t="s">
        <v>375</v>
      </c>
      <c r="J23" s="23"/>
      <c r="K23" s="23"/>
      <c r="L23" s="23"/>
      <c r="M23" s="23"/>
      <c r="N23" s="23"/>
      <c r="O23" s="23"/>
      <c r="P23" s="23"/>
      <c r="Q23" s="23"/>
      <c r="R23" s="23"/>
      <c r="S23" s="4"/>
    </row>
    <row r="24" spans="1:19" ht="12.75">
      <c r="A24" s="3"/>
      <c r="B24" s="3"/>
      <c r="C24" s="3"/>
      <c r="D24" s="3"/>
      <c r="E24" s="3"/>
      <c r="F24" s="3"/>
      <c r="G24" s="3"/>
      <c r="I24" s="4" t="s">
        <v>376</v>
      </c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9" ht="12.75">
      <c r="A25" s="3"/>
      <c r="B25" s="3"/>
      <c r="C25" s="3"/>
      <c r="D25" s="3"/>
      <c r="E25" s="3"/>
      <c r="F25" s="3"/>
      <c r="G25" s="3"/>
      <c r="I25" s="4" t="s">
        <v>377</v>
      </c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42" customHeight="1">
      <c r="A29" s="21" t="s">
        <v>362</v>
      </c>
      <c r="B29" s="130" t="s">
        <v>363</v>
      </c>
      <c r="C29" s="130"/>
      <c r="D29" s="130"/>
      <c r="E29" s="130"/>
      <c r="F29" s="130"/>
      <c r="G29" s="130"/>
    </row>
  </sheetData>
  <sheetProtection password="C613" sheet="1" objects="1" scenarios="1" selectLockedCells="1"/>
  <mergeCells count="1">
    <mergeCell ref="B29:G29"/>
  </mergeCells>
  <printOptions/>
  <pageMargins left="0.3937007874015748" right="0.3937007874015748" top="0.984251968503937" bottom="0.7874015748031497" header="0.5118110236220472" footer="0.5118110236220472"/>
  <pageSetup blackAndWhite="1" fitToHeight="1" fitToWidth="1" horizontalDpi="120" verticalDpi="120" orientation="landscape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106"/>
  <sheetViews>
    <sheetView showZeros="0" tabSelected="1" zoomScaleSheetLayoutView="100" zoomScalePageLayoutView="0" workbookViewId="0" topLeftCell="A1">
      <pane ySplit="2" topLeftCell="A53" activePane="bottomLeft" state="frozen"/>
      <selection pane="topLeft" activeCell="A1" sqref="A1"/>
      <selection pane="bottomLeft" activeCell="K69" sqref="K69:N69"/>
    </sheetView>
  </sheetViews>
  <sheetFormatPr defaultColWidth="9.00390625" defaultRowHeight="12.75"/>
  <cols>
    <col min="1" max="1" width="14.00390625" style="4" customWidth="1"/>
    <col min="2" max="2" width="4.875" style="4" customWidth="1"/>
    <col min="3" max="3" width="11.00390625" style="4" customWidth="1"/>
    <col min="4" max="4" width="8.625" style="4" customWidth="1"/>
    <col min="5" max="5" width="6.125" style="4" customWidth="1"/>
    <col min="6" max="6" width="11.625" style="4" customWidth="1"/>
    <col min="7" max="7" width="6.125" style="4" customWidth="1"/>
    <col min="8" max="8" width="5.00390625" style="4" customWidth="1"/>
    <col min="9" max="9" width="5.50390625" style="4" customWidth="1"/>
    <col min="10" max="10" width="8.125" style="4" customWidth="1"/>
    <col min="11" max="11" width="5.50390625" style="4" customWidth="1"/>
    <col min="12" max="12" width="3.125" style="4" customWidth="1"/>
    <col min="13" max="13" width="1.4921875" style="4" customWidth="1"/>
    <col min="14" max="14" width="10.375" style="4" customWidth="1"/>
    <col min="15" max="16384" width="8.875" style="4" customWidth="1"/>
  </cols>
  <sheetData>
    <row r="1" spans="1:14" ht="12.75" customHeight="1">
      <c r="A1" s="173">
        <f>NameTitul</f>
        <v>0</v>
      </c>
      <c r="B1" s="173"/>
      <c r="C1" s="173"/>
      <c r="D1" s="173"/>
      <c r="E1" s="173"/>
      <c r="F1" s="173"/>
      <c r="G1" s="173"/>
      <c r="H1" s="181" t="str">
        <f>A9</f>
        <v>на 31 декабря 2020 г.</v>
      </c>
      <c r="I1" s="181"/>
      <c r="J1" s="181"/>
      <c r="K1" s="181"/>
      <c r="L1" s="181"/>
      <c r="M1" s="181"/>
      <c r="N1" s="181"/>
    </row>
    <row r="2" spans="1:14" ht="12.75" customHeight="1">
      <c r="A2" s="173"/>
      <c r="B2" s="173"/>
      <c r="C2" s="173"/>
      <c r="D2" s="173"/>
      <c r="E2" s="173"/>
      <c r="F2" s="173"/>
      <c r="G2" s="173"/>
      <c r="H2" s="181"/>
      <c r="I2" s="181"/>
      <c r="J2" s="181"/>
      <c r="K2" s="181"/>
      <c r="L2" s="181"/>
      <c r="M2" s="181"/>
      <c r="N2" s="181"/>
    </row>
    <row r="3" spans="1:14" s="18" customFormat="1" ht="12.75">
      <c r="A3" s="84"/>
      <c r="B3" s="84"/>
      <c r="C3" s="85"/>
      <c r="D3" s="85"/>
      <c r="E3" s="85"/>
      <c r="F3" s="85"/>
      <c r="G3" s="85"/>
      <c r="H3" s="85"/>
      <c r="I3" s="85"/>
      <c r="J3" s="243" t="s">
        <v>319</v>
      </c>
      <c r="K3" s="243"/>
      <c r="L3" s="243"/>
      <c r="M3" s="243"/>
      <c r="N3" s="243"/>
    </row>
    <row r="4" spans="1:14" s="18" customFormat="1" ht="10.5" customHeight="1">
      <c r="A4" s="84"/>
      <c r="B4" s="84"/>
      <c r="C4" s="85"/>
      <c r="D4" s="85"/>
      <c r="E4" s="85"/>
      <c r="F4" s="85"/>
      <c r="G4" s="85"/>
      <c r="H4" s="244" t="s">
        <v>1004</v>
      </c>
      <c r="I4" s="245"/>
      <c r="J4" s="245"/>
      <c r="K4" s="245"/>
      <c r="L4" s="245"/>
      <c r="M4" s="245"/>
      <c r="N4" s="245"/>
    </row>
    <row r="5" spans="1:14" s="18" customFormat="1" ht="12">
      <c r="A5" s="84"/>
      <c r="B5" s="84"/>
      <c r="C5" s="85"/>
      <c r="D5" s="85"/>
      <c r="E5" s="85"/>
      <c r="F5" s="85"/>
      <c r="G5" s="85"/>
      <c r="H5" s="245"/>
      <c r="I5" s="245"/>
      <c r="J5" s="245"/>
      <c r="K5" s="245"/>
      <c r="L5" s="245"/>
      <c r="M5" s="245"/>
      <c r="N5" s="245"/>
    </row>
    <row r="6" spans="1:14" s="18" customFormat="1" ht="29.25" customHeight="1">
      <c r="A6" s="84"/>
      <c r="B6" s="84"/>
      <c r="C6" s="85"/>
      <c r="D6" s="85"/>
      <c r="E6" s="85"/>
      <c r="F6" s="85"/>
      <c r="G6" s="85"/>
      <c r="H6" s="245"/>
      <c r="I6" s="245"/>
      <c r="J6" s="245"/>
      <c r="K6" s="245"/>
      <c r="L6" s="245"/>
      <c r="M6" s="245"/>
      <c r="N6" s="245"/>
    </row>
    <row r="7" spans="1:14" s="18" customFormat="1" ht="17.25" customHeight="1">
      <c r="A7" s="84"/>
      <c r="B7" s="84"/>
      <c r="C7" s="85"/>
      <c r="D7" s="85"/>
      <c r="E7" s="85"/>
      <c r="F7" s="85"/>
      <c r="G7" s="85"/>
      <c r="H7" s="85"/>
      <c r="I7" s="85"/>
      <c r="J7" s="182"/>
      <c r="K7" s="182"/>
      <c r="L7" s="182"/>
      <c r="M7" s="182"/>
      <c r="N7" s="182"/>
    </row>
    <row r="8" spans="1:14" ht="12.75">
      <c r="A8" s="247" t="s">
        <v>320</v>
      </c>
      <c r="B8" s="247"/>
      <c r="C8" s="247"/>
      <c r="D8" s="247"/>
      <c r="E8" s="247"/>
      <c r="F8" s="247"/>
      <c r="G8" s="247"/>
      <c r="H8" s="247"/>
      <c r="I8" s="247"/>
      <c r="J8" s="247"/>
      <c r="K8" s="14"/>
      <c r="L8" s="14"/>
      <c r="M8" s="14"/>
      <c r="N8" s="14"/>
    </row>
    <row r="9" spans="1:14" ht="12.75">
      <c r="A9" s="246" t="str">
        <f>H25</f>
        <v>на 31 декабря 2020 г.</v>
      </c>
      <c r="B9" s="246"/>
      <c r="C9" s="246"/>
      <c r="D9" s="246"/>
      <c r="E9" s="246"/>
      <c r="F9" s="246"/>
      <c r="G9" s="246"/>
      <c r="H9" s="246"/>
      <c r="I9" s="246"/>
      <c r="J9" s="246"/>
      <c r="K9" s="14"/>
      <c r="L9" s="14"/>
      <c r="M9" s="14"/>
      <c r="N9" s="14"/>
    </row>
    <row r="10" spans="1:14" ht="2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7"/>
      <c r="L10" s="87"/>
      <c r="M10" s="87"/>
      <c r="N10" s="87"/>
    </row>
    <row r="11" spans="1:15" ht="22.5" customHeight="1">
      <c r="A11" s="250" t="s">
        <v>321</v>
      </c>
      <c r="B11" s="251"/>
      <c r="C11" s="251"/>
      <c r="D11" s="248" t="str">
        <f>Данные!A30</f>
        <v>Гомельский электромеханический завод                        </v>
      </c>
      <c r="E11" s="248"/>
      <c r="F11" s="248"/>
      <c r="G11" s="248"/>
      <c r="H11" s="248"/>
      <c r="I11" s="249"/>
      <c r="J11" s="249"/>
      <c r="K11" s="249"/>
      <c r="L11" s="249"/>
      <c r="M11" s="249"/>
      <c r="N11" s="249"/>
      <c r="O11" s="79"/>
    </row>
    <row r="12" spans="1:15" ht="15">
      <c r="A12" s="240" t="s">
        <v>322</v>
      </c>
      <c r="B12" s="241"/>
      <c r="C12" s="241"/>
      <c r="D12" s="231">
        <v>400069507</v>
      </c>
      <c r="E12" s="231"/>
      <c r="F12" s="231"/>
      <c r="G12" s="231"/>
      <c r="H12" s="231"/>
      <c r="I12" s="232"/>
      <c r="J12" s="232"/>
      <c r="K12" s="232"/>
      <c r="L12" s="232"/>
      <c r="M12" s="232"/>
      <c r="N12" s="232"/>
      <c r="O12" s="79"/>
    </row>
    <row r="13" spans="1:15" ht="35.25" customHeight="1">
      <c r="A13" s="235" t="s">
        <v>942</v>
      </c>
      <c r="B13" s="236"/>
      <c r="C13" s="236"/>
      <c r="D13" s="231" t="s">
        <v>1016</v>
      </c>
      <c r="E13" s="231"/>
      <c r="F13" s="231"/>
      <c r="G13" s="231"/>
      <c r="H13" s="231"/>
      <c r="I13" s="232"/>
      <c r="J13" s="232"/>
      <c r="K13" s="232"/>
      <c r="L13" s="232"/>
      <c r="M13" s="232"/>
      <c r="N13" s="232"/>
      <c r="O13" s="79"/>
    </row>
    <row r="14" spans="1:15" ht="15">
      <c r="A14" s="235" t="s">
        <v>323</v>
      </c>
      <c r="B14" s="236"/>
      <c r="C14" s="236"/>
      <c r="D14" s="231" t="s">
        <v>1017</v>
      </c>
      <c r="E14" s="231"/>
      <c r="F14" s="231"/>
      <c r="G14" s="231"/>
      <c r="H14" s="231"/>
      <c r="I14" s="232"/>
      <c r="J14" s="232"/>
      <c r="K14" s="232"/>
      <c r="L14" s="232"/>
      <c r="M14" s="232"/>
      <c r="N14" s="232"/>
      <c r="O14" s="79"/>
    </row>
    <row r="15" spans="1:15" ht="15">
      <c r="A15" s="235" t="s">
        <v>278</v>
      </c>
      <c r="B15" s="236"/>
      <c r="C15" s="236"/>
      <c r="D15" s="231" t="s">
        <v>1018</v>
      </c>
      <c r="E15" s="231"/>
      <c r="F15" s="231"/>
      <c r="G15" s="231"/>
      <c r="H15" s="231"/>
      <c r="I15" s="232"/>
      <c r="J15" s="232"/>
      <c r="K15" s="232"/>
      <c r="L15" s="232"/>
      <c r="M15" s="232"/>
      <c r="N15" s="232"/>
      <c r="O15" s="79"/>
    </row>
    <row r="16" spans="1:15" ht="15">
      <c r="A16" s="235" t="s">
        <v>351</v>
      </c>
      <c r="B16" s="236"/>
      <c r="C16" s="236"/>
      <c r="D16" s="231" t="s">
        <v>1019</v>
      </c>
      <c r="E16" s="231"/>
      <c r="F16" s="231"/>
      <c r="G16" s="231"/>
      <c r="H16" s="231"/>
      <c r="I16" s="232"/>
      <c r="J16" s="232"/>
      <c r="K16" s="232"/>
      <c r="L16" s="232"/>
      <c r="M16" s="232"/>
      <c r="N16" s="232"/>
      <c r="O16" s="79"/>
    </row>
    <row r="17" spans="1:15" ht="19.5" customHeight="1">
      <c r="A17" s="240" t="s">
        <v>350</v>
      </c>
      <c r="B17" s="241"/>
      <c r="C17" s="241"/>
      <c r="D17" s="231" t="s">
        <v>1020</v>
      </c>
      <c r="E17" s="231"/>
      <c r="F17" s="231"/>
      <c r="G17" s="231"/>
      <c r="H17" s="231"/>
      <c r="I17" s="232"/>
      <c r="J17" s="232"/>
      <c r="K17" s="232"/>
      <c r="L17" s="232"/>
      <c r="M17" s="232"/>
      <c r="N17" s="232"/>
      <c r="O17" s="79"/>
    </row>
    <row r="18" spans="1:15" ht="3" customHeight="1">
      <c r="A18" s="14"/>
      <c r="B18" s="234"/>
      <c r="C18" s="234"/>
      <c r="D18" s="234"/>
      <c r="E18" s="234"/>
      <c r="F18" s="234"/>
      <c r="G18" s="234"/>
      <c r="H18" s="234"/>
      <c r="I18" s="87"/>
      <c r="J18" s="87"/>
      <c r="K18" s="87"/>
      <c r="L18" s="87"/>
      <c r="M18" s="87"/>
      <c r="N18" s="87"/>
      <c r="O18" s="79"/>
    </row>
    <row r="19" spans="1:14" ht="0.75" customHeight="1" hidden="1">
      <c r="A19" s="238"/>
      <c r="B19" s="238"/>
      <c r="C19" s="238"/>
      <c r="D19" s="238"/>
      <c r="E19" s="239"/>
      <c r="F19" s="175" t="s">
        <v>279</v>
      </c>
      <c r="G19" s="242"/>
      <c r="H19" s="242"/>
      <c r="I19" s="242"/>
      <c r="J19" s="242"/>
      <c r="K19" s="233"/>
      <c r="L19" s="233"/>
      <c r="M19" s="233"/>
      <c r="N19" s="233"/>
    </row>
    <row r="20" spans="1:14" ht="12.75">
      <c r="A20" s="238"/>
      <c r="B20" s="238"/>
      <c r="C20" s="238"/>
      <c r="D20" s="238"/>
      <c r="E20" s="239"/>
      <c r="F20" s="175" t="s">
        <v>324</v>
      </c>
      <c r="G20" s="242"/>
      <c r="H20" s="242"/>
      <c r="I20" s="242"/>
      <c r="J20" s="242"/>
      <c r="K20" s="237"/>
      <c r="L20" s="237"/>
      <c r="M20" s="237"/>
      <c r="N20" s="237"/>
    </row>
    <row r="21" spans="1:14" ht="12.75">
      <c r="A21" s="238"/>
      <c r="B21" s="238"/>
      <c r="C21" s="238"/>
      <c r="D21" s="238"/>
      <c r="E21" s="239"/>
      <c r="F21" s="175" t="s">
        <v>159</v>
      </c>
      <c r="G21" s="242"/>
      <c r="H21" s="242"/>
      <c r="I21" s="242"/>
      <c r="J21" s="242"/>
      <c r="K21" s="237"/>
      <c r="L21" s="237"/>
      <c r="M21" s="237"/>
      <c r="N21" s="237"/>
    </row>
    <row r="22" spans="1:14" ht="12.75">
      <c r="A22" s="88"/>
      <c r="B22" s="88"/>
      <c r="C22" s="88"/>
      <c r="D22" s="88"/>
      <c r="E22" s="89"/>
      <c r="F22" s="174" t="s">
        <v>160</v>
      </c>
      <c r="G22" s="174"/>
      <c r="H22" s="174"/>
      <c r="I22" s="174"/>
      <c r="J22" s="175"/>
      <c r="K22" s="221"/>
      <c r="L22" s="222"/>
      <c r="M22" s="222"/>
      <c r="N22" s="223"/>
    </row>
    <row r="23" spans="1:14" ht="3" customHeight="1">
      <c r="A23" s="88"/>
      <c r="B23" s="88"/>
      <c r="C23" s="88"/>
      <c r="D23" s="88"/>
      <c r="E23" s="88"/>
      <c r="F23" s="90"/>
      <c r="G23" s="90"/>
      <c r="H23" s="90"/>
      <c r="I23" s="90"/>
      <c r="J23" s="90"/>
      <c r="K23" s="91"/>
      <c r="L23" s="91"/>
      <c r="M23" s="91"/>
      <c r="N23" s="91"/>
    </row>
    <row r="24" spans="1:14" ht="4.5" customHeight="1" hidden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27.75" customHeight="1">
      <c r="A25" s="163" t="s">
        <v>66</v>
      </c>
      <c r="B25" s="163"/>
      <c r="C25" s="163"/>
      <c r="D25" s="163"/>
      <c r="E25" s="163"/>
      <c r="F25" s="163"/>
      <c r="G25" s="80" t="s">
        <v>173</v>
      </c>
      <c r="H25" s="200" t="str">
        <f>CONCATENATE("на ",Данные!A8," ",Данные!A9," ",IF(Данные!A5="12",Данные!A6,Данные!A6)," г.")</f>
        <v>на 31 декабря 2020 г.</v>
      </c>
      <c r="I25" s="167"/>
      <c r="J25" s="167"/>
      <c r="K25" s="200" t="str">
        <f>CONCATENATE("на 31 декабря ",IF(Данные!A5="12",Данные!A6-1,Данные!A6-1)," г.")</f>
        <v>на 31 декабря 2019 г.</v>
      </c>
      <c r="L25" s="167"/>
      <c r="M25" s="167"/>
      <c r="N25" s="167"/>
    </row>
    <row r="26" spans="1:14" ht="12.75" customHeight="1">
      <c r="A26" s="163">
        <v>1</v>
      </c>
      <c r="B26" s="163"/>
      <c r="C26" s="163"/>
      <c r="D26" s="163"/>
      <c r="E26" s="163"/>
      <c r="F26" s="163"/>
      <c r="G26" s="81">
        <v>2</v>
      </c>
      <c r="H26" s="163">
        <v>3</v>
      </c>
      <c r="I26" s="163"/>
      <c r="J26" s="163"/>
      <c r="K26" s="163">
        <v>4</v>
      </c>
      <c r="L26" s="163"/>
      <c r="M26" s="163"/>
      <c r="N26" s="163"/>
    </row>
    <row r="27" spans="1:14" ht="14.25" customHeight="1">
      <c r="A27" s="215" t="s">
        <v>67</v>
      </c>
      <c r="B27" s="216"/>
      <c r="C27" s="216"/>
      <c r="D27" s="216"/>
      <c r="E27" s="216"/>
      <c r="F27" s="217"/>
      <c r="G27" s="99"/>
      <c r="H27" s="183"/>
      <c r="I27" s="184"/>
      <c r="J27" s="185"/>
      <c r="K27" s="224"/>
      <c r="L27" s="225"/>
      <c r="M27" s="225"/>
      <c r="N27" s="226"/>
    </row>
    <row r="28" spans="1:14" ht="3" customHeight="1">
      <c r="A28" s="214"/>
      <c r="B28" s="214"/>
      <c r="C28" s="214"/>
      <c r="D28" s="214"/>
      <c r="E28" s="214"/>
      <c r="F28" s="214"/>
      <c r="G28" s="100"/>
      <c r="H28" s="186"/>
      <c r="I28" s="187"/>
      <c r="J28" s="188"/>
      <c r="K28" s="227"/>
      <c r="L28" s="228"/>
      <c r="M28" s="228"/>
      <c r="N28" s="229"/>
    </row>
    <row r="29" spans="1:14" ht="12.75">
      <c r="A29" s="194" t="s">
        <v>406</v>
      </c>
      <c r="B29" s="195"/>
      <c r="C29" s="195"/>
      <c r="D29" s="195"/>
      <c r="E29" s="195"/>
      <c r="F29" s="196"/>
      <c r="G29" s="101" t="s">
        <v>169</v>
      </c>
      <c r="H29" s="189">
        <v>6197</v>
      </c>
      <c r="I29" s="190"/>
      <c r="J29" s="191"/>
      <c r="K29" s="148">
        <v>6381</v>
      </c>
      <c r="L29" s="149"/>
      <c r="M29" s="149"/>
      <c r="N29" s="150"/>
    </row>
    <row r="30" spans="1:14" ht="12.75">
      <c r="A30" s="194" t="s">
        <v>68</v>
      </c>
      <c r="B30" s="195"/>
      <c r="C30" s="195"/>
      <c r="D30" s="195"/>
      <c r="E30" s="195"/>
      <c r="F30" s="196"/>
      <c r="G30" s="101" t="s">
        <v>170</v>
      </c>
      <c r="H30" s="189">
        <v>14</v>
      </c>
      <c r="I30" s="190"/>
      <c r="J30" s="191"/>
      <c r="K30" s="148">
        <v>18</v>
      </c>
      <c r="L30" s="149"/>
      <c r="M30" s="149"/>
      <c r="N30" s="150"/>
    </row>
    <row r="31" spans="1:14" ht="12.75">
      <c r="A31" s="202" t="s">
        <v>943</v>
      </c>
      <c r="B31" s="203"/>
      <c r="C31" s="203"/>
      <c r="D31" s="203"/>
      <c r="E31" s="203"/>
      <c r="F31" s="204"/>
      <c r="G31" s="102" t="s">
        <v>171</v>
      </c>
      <c r="H31" s="208">
        <f>SUM(H33:J35)</f>
        <v>0</v>
      </c>
      <c r="I31" s="209"/>
      <c r="J31" s="210"/>
      <c r="K31" s="208">
        <f>SUM(K33:N35)</f>
        <v>0</v>
      </c>
      <c r="L31" s="209"/>
      <c r="M31" s="209"/>
      <c r="N31" s="210"/>
    </row>
    <row r="32" spans="1:47" s="82" customFormat="1" ht="12" customHeight="1">
      <c r="A32" s="202" t="s">
        <v>918</v>
      </c>
      <c r="B32" s="203"/>
      <c r="C32" s="203"/>
      <c r="D32" s="203"/>
      <c r="E32" s="203"/>
      <c r="F32" s="203"/>
      <c r="G32" s="103"/>
      <c r="H32" s="205"/>
      <c r="I32" s="206"/>
      <c r="J32" s="206"/>
      <c r="K32" s="205"/>
      <c r="L32" s="206"/>
      <c r="M32" s="206"/>
      <c r="N32" s="230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</row>
    <row r="33" spans="1:14" ht="14.25" customHeight="1">
      <c r="A33" s="211" t="s">
        <v>919</v>
      </c>
      <c r="B33" s="212"/>
      <c r="C33" s="212"/>
      <c r="D33" s="212"/>
      <c r="E33" s="212"/>
      <c r="F33" s="212"/>
      <c r="G33" s="104" t="s">
        <v>915</v>
      </c>
      <c r="H33" s="131">
        <v>0</v>
      </c>
      <c r="I33" s="132"/>
      <c r="J33" s="132"/>
      <c r="K33" s="131">
        <v>0</v>
      </c>
      <c r="L33" s="132"/>
      <c r="M33" s="132"/>
      <c r="N33" s="155"/>
    </row>
    <row r="34" spans="1:14" ht="12.75">
      <c r="A34" s="211" t="s">
        <v>920</v>
      </c>
      <c r="B34" s="212"/>
      <c r="C34" s="212"/>
      <c r="D34" s="212"/>
      <c r="E34" s="212"/>
      <c r="F34" s="213"/>
      <c r="G34" s="101" t="s">
        <v>916</v>
      </c>
      <c r="H34" s="131">
        <v>0</v>
      </c>
      <c r="I34" s="132"/>
      <c r="J34" s="132"/>
      <c r="K34" s="131">
        <v>0</v>
      </c>
      <c r="L34" s="132"/>
      <c r="M34" s="132"/>
      <c r="N34" s="155"/>
    </row>
    <row r="35" spans="1:14" ht="12.75">
      <c r="A35" s="194" t="s">
        <v>0</v>
      </c>
      <c r="B35" s="195"/>
      <c r="C35" s="195"/>
      <c r="D35" s="195"/>
      <c r="E35" s="195"/>
      <c r="F35" s="196"/>
      <c r="G35" s="101" t="s">
        <v>917</v>
      </c>
      <c r="H35" s="131">
        <v>0</v>
      </c>
      <c r="I35" s="132"/>
      <c r="J35" s="132"/>
      <c r="K35" s="131">
        <v>0</v>
      </c>
      <c r="L35" s="132"/>
      <c r="M35" s="132"/>
      <c r="N35" s="155"/>
    </row>
    <row r="36" spans="1:14" ht="12.75">
      <c r="A36" s="161" t="s">
        <v>1</v>
      </c>
      <c r="B36" s="161"/>
      <c r="C36" s="161"/>
      <c r="D36" s="161"/>
      <c r="E36" s="161"/>
      <c r="F36" s="161"/>
      <c r="G36" s="105">
        <v>140</v>
      </c>
      <c r="H36" s="131">
        <v>20</v>
      </c>
      <c r="I36" s="132"/>
      <c r="J36" s="132"/>
      <c r="K36" s="131">
        <v>20</v>
      </c>
      <c r="L36" s="132"/>
      <c r="M36" s="132"/>
      <c r="N36" s="155"/>
    </row>
    <row r="37" spans="1:14" ht="12.75">
      <c r="A37" s="134" t="s">
        <v>5</v>
      </c>
      <c r="B37" s="134"/>
      <c r="C37" s="134"/>
      <c r="D37" s="134"/>
      <c r="E37" s="134"/>
      <c r="F37" s="134"/>
      <c r="G37" s="105">
        <v>150</v>
      </c>
      <c r="H37" s="131">
        <v>0</v>
      </c>
      <c r="I37" s="132"/>
      <c r="J37" s="132"/>
      <c r="K37" s="131">
        <v>0</v>
      </c>
      <c r="L37" s="132"/>
      <c r="M37" s="132"/>
      <c r="N37" s="155"/>
    </row>
    <row r="38" spans="1:14" ht="12.75">
      <c r="A38" s="134" t="s">
        <v>6</v>
      </c>
      <c r="B38" s="134"/>
      <c r="C38" s="134"/>
      <c r="D38" s="134"/>
      <c r="E38" s="134"/>
      <c r="F38" s="134"/>
      <c r="G38" s="105" t="s">
        <v>2</v>
      </c>
      <c r="H38" s="131">
        <v>0</v>
      </c>
      <c r="I38" s="132"/>
      <c r="J38" s="132"/>
      <c r="K38" s="131">
        <v>0</v>
      </c>
      <c r="L38" s="132"/>
      <c r="M38" s="132"/>
      <c r="N38" s="155"/>
    </row>
    <row r="39" spans="1:14" ht="12.75">
      <c r="A39" s="134" t="s">
        <v>7</v>
      </c>
      <c r="B39" s="134"/>
      <c r="C39" s="134"/>
      <c r="D39" s="134"/>
      <c r="E39" s="134"/>
      <c r="F39" s="134"/>
      <c r="G39" s="105" t="s">
        <v>3</v>
      </c>
      <c r="H39" s="131">
        <v>0</v>
      </c>
      <c r="I39" s="132"/>
      <c r="J39" s="132"/>
      <c r="K39" s="131">
        <v>0</v>
      </c>
      <c r="L39" s="132"/>
      <c r="M39" s="132"/>
      <c r="N39" s="155"/>
    </row>
    <row r="40" spans="1:14" ht="12.75">
      <c r="A40" s="134" t="s">
        <v>8</v>
      </c>
      <c r="B40" s="134"/>
      <c r="C40" s="134"/>
      <c r="D40" s="134"/>
      <c r="E40" s="134"/>
      <c r="F40" s="134"/>
      <c r="G40" s="105" t="s">
        <v>4</v>
      </c>
      <c r="H40" s="131">
        <v>21</v>
      </c>
      <c r="I40" s="132"/>
      <c r="J40" s="132"/>
      <c r="K40" s="131">
        <v>7</v>
      </c>
      <c r="L40" s="132"/>
      <c r="M40" s="132"/>
      <c r="N40" s="155"/>
    </row>
    <row r="41" spans="1:14" ht="21" customHeight="1">
      <c r="A41" s="207" t="s">
        <v>352</v>
      </c>
      <c r="B41" s="207"/>
      <c r="C41" s="207"/>
      <c r="D41" s="207"/>
      <c r="E41" s="207"/>
      <c r="F41" s="207"/>
      <c r="G41" s="106">
        <v>190</v>
      </c>
      <c r="H41" s="135">
        <f>SUM(H29,H30,H31,H36,H37,H38:J40)</f>
        <v>6252</v>
      </c>
      <c r="I41" s="135"/>
      <c r="J41" s="135"/>
      <c r="K41" s="135">
        <f>SUM(K29,K30,K31,K36,K37,K38:N40)</f>
        <v>6426</v>
      </c>
      <c r="L41" s="135"/>
      <c r="M41" s="135"/>
      <c r="N41" s="135"/>
    </row>
    <row r="42" spans="1:14" ht="12.75" customHeight="1">
      <c r="A42" s="136" t="s">
        <v>9</v>
      </c>
      <c r="B42" s="137"/>
      <c r="C42" s="137"/>
      <c r="D42" s="137"/>
      <c r="E42" s="137"/>
      <c r="F42" s="138"/>
      <c r="G42" s="140" t="s">
        <v>172</v>
      </c>
      <c r="H42" s="142">
        <f>SUM(H44:J49)</f>
        <v>1615</v>
      </c>
      <c r="I42" s="143"/>
      <c r="J42" s="144"/>
      <c r="K42" s="142">
        <f>SUM(K44:N49)</f>
        <v>1610</v>
      </c>
      <c r="L42" s="143"/>
      <c r="M42" s="143"/>
      <c r="N42" s="144"/>
    </row>
    <row r="43" spans="1:14" ht="10.5" customHeight="1">
      <c r="A43" s="139" t="s">
        <v>944</v>
      </c>
      <c r="B43" s="139"/>
      <c r="C43" s="139"/>
      <c r="D43" s="139"/>
      <c r="E43" s="139"/>
      <c r="F43" s="139"/>
      <c r="G43" s="141"/>
      <c r="H43" s="145"/>
      <c r="I43" s="146"/>
      <c r="J43" s="147"/>
      <c r="K43" s="145"/>
      <c r="L43" s="146"/>
      <c r="M43" s="146"/>
      <c r="N43" s="147"/>
    </row>
    <row r="44" spans="1:14" ht="23.25" customHeight="1">
      <c r="A44" s="176" t="s">
        <v>10</v>
      </c>
      <c r="B44" s="177"/>
      <c r="C44" s="177"/>
      <c r="D44" s="177"/>
      <c r="E44" s="177"/>
      <c r="F44" s="180"/>
      <c r="G44" s="105">
        <v>211</v>
      </c>
      <c r="H44" s="133">
        <v>1107</v>
      </c>
      <c r="I44" s="133"/>
      <c r="J44" s="133"/>
      <c r="K44" s="133">
        <v>1205</v>
      </c>
      <c r="L44" s="133"/>
      <c r="M44" s="133"/>
      <c r="N44" s="133"/>
    </row>
    <row r="45" spans="1:14" ht="12.75">
      <c r="A45" s="171" t="s">
        <v>407</v>
      </c>
      <c r="B45" s="171"/>
      <c r="C45" s="172"/>
      <c r="D45" s="172"/>
      <c r="E45" s="172"/>
      <c r="F45" s="172"/>
      <c r="G45" s="105">
        <v>212</v>
      </c>
      <c r="H45" s="133">
        <v>0</v>
      </c>
      <c r="I45" s="133"/>
      <c r="J45" s="133"/>
      <c r="K45" s="133">
        <v>0</v>
      </c>
      <c r="L45" s="133"/>
      <c r="M45" s="133"/>
      <c r="N45" s="133"/>
    </row>
    <row r="46" spans="1:14" ht="12.75">
      <c r="A46" s="176" t="s">
        <v>11</v>
      </c>
      <c r="B46" s="177"/>
      <c r="C46" s="178"/>
      <c r="D46" s="178"/>
      <c r="E46" s="178"/>
      <c r="F46" s="179"/>
      <c r="G46" s="105">
        <v>213</v>
      </c>
      <c r="H46" s="133">
        <v>269</v>
      </c>
      <c r="I46" s="133"/>
      <c r="J46" s="133"/>
      <c r="K46" s="133">
        <v>329</v>
      </c>
      <c r="L46" s="133"/>
      <c r="M46" s="133"/>
      <c r="N46" s="133"/>
    </row>
    <row r="47" spans="1:14" ht="12.75">
      <c r="A47" s="171" t="s">
        <v>12</v>
      </c>
      <c r="B47" s="171"/>
      <c r="C47" s="172"/>
      <c r="D47" s="172"/>
      <c r="E47" s="172"/>
      <c r="F47" s="172"/>
      <c r="G47" s="105">
        <v>214</v>
      </c>
      <c r="H47" s="133">
        <v>239</v>
      </c>
      <c r="I47" s="133"/>
      <c r="J47" s="133"/>
      <c r="K47" s="133">
        <v>76</v>
      </c>
      <c r="L47" s="133"/>
      <c r="M47" s="133"/>
      <c r="N47" s="133"/>
    </row>
    <row r="48" spans="1:14" ht="12.75">
      <c r="A48" s="171" t="s">
        <v>13</v>
      </c>
      <c r="B48" s="171"/>
      <c r="C48" s="172"/>
      <c r="D48" s="172"/>
      <c r="E48" s="172"/>
      <c r="F48" s="172"/>
      <c r="G48" s="105" t="s">
        <v>378</v>
      </c>
      <c r="H48" s="133">
        <v>0</v>
      </c>
      <c r="I48" s="133"/>
      <c r="J48" s="133"/>
      <c r="K48" s="133">
        <v>0</v>
      </c>
      <c r="L48" s="133"/>
      <c r="M48" s="133"/>
      <c r="N48" s="133"/>
    </row>
    <row r="49" spans="1:14" ht="12.75">
      <c r="A49" s="171" t="s">
        <v>14</v>
      </c>
      <c r="B49" s="171"/>
      <c r="C49" s="172"/>
      <c r="D49" s="172"/>
      <c r="E49" s="172"/>
      <c r="F49" s="172"/>
      <c r="G49" s="105" t="s">
        <v>379</v>
      </c>
      <c r="H49" s="133">
        <v>0</v>
      </c>
      <c r="I49" s="133"/>
      <c r="J49" s="133"/>
      <c r="K49" s="133">
        <v>0</v>
      </c>
      <c r="L49" s="133"/>
      <c r="M49" s="133"/>
      <c r="N49" s="133"/>
    </row>
    <row r="50" spans="1:14" ht="12.75">
      <c r="A50" s="161" t="s">
        <v>15</v>
      </c>
      <c r="B50" s="161"/>
      <c r="C50" s="161"/>
      <c r="D50" s="161"/>
      <c r="E50" s="161"/>
      <c r="F50" s="161"/>
      <c r="G50" s="105">
        <v>220</v>
      </c>
      <c r="H50" s="133">
        <v>0</v>
      </c>
      <c r="I50" s="133"/>
      <c r="J50" s="133"/>
      <c r="K50" s="133">
        <v>0</v>
      </c>
      <c r="L50" s="133"/>
      <c r="M50" s="133"/>
      <c r="N50" s="133"/>
    </row>
    <row r="51" spans="1:14" ht="12.75">
      <c r="A51" s="168" t="s">
        <v>16</v>
      </c>
      <c r="B51" s="169"/>
      <c r="C51" s="169"/>
      <c r="D51" s="169"/>
      <c r="E51" s="169"/>
      <c r="F51" s="170"/>
      <c r="G51" s="105">
        <v>230</v>
      </c>
      <c r="H51" s="133">
        <v>12</v>
      </c>
      <c r="I51" s="133"/>
      <c r="J51" s="133"/>
      <c r="K51" s="133">
        <v>22</v>
      </c>
      <c r="L51" s="133"/>
      <c r="M51" s="133"/>
      <c r="N51" s="133"/>
    </row>
    <row r="52" spans="1:14" ht="24.75" customHeight="1">
      <c r="A52" s="201" t="s">
        <v>17</v>
      </c>
      <c r="B52" s="201"/>
      <c r="C52" s="134"/>
      <c r="D52" s="134"/>
      <c r="E52" s="134"/>
      <c r="F52" s="134"/>
      <c r="G52" s="105" t="s">
        <v>175</v>
      </c>
      <c r="H52" s="133"/>
      <c r="I52" s="133"/>
      <c r="J52" s="133"/>
      <c r="K52" s="133">
        <v>78</v>
      </c>
      <c r="L52" s="133"/>
      <c r="M52" s="133"/>
      <c r="N52" s="133"/>
    </row>
    <row r="53" spans="1:14" ht="12.75">
      <c r="A53" s="161" t="s">
        <v>18</v>
      </c>
      <c r="B53" s="161"/>
      <c r="C53" s="161"/>
      <c r="D53" s="161"/>
      <c r="E53" s="161"/>
      <c r="F53" s="161"/>
      <c r="G53" s="105">
        <v>250</v>
      </c>
      <c r="H53" s="133">
        <v>2810</v>
      </c>
      <c r="I53" s="133"/>
      <c r="J53" s="133"/>
      <c r="K53" s="133">
        <v>2825</v>
      </c>
      <c r="L53" s="133"/>
      <c r="M53" s="133"/>
      <c r="N53" s="133"/>
    </row>
    <row r="54" spans="1:14" ht="12.75">
      <c r="A54" s="161" t="s">
        <v>19</v>
      </c>
      <c r="B54" s="161"/>
      <c r="C54" s="161"/>
      <c r="D54" s="161"/>
      <c r="E54" s="161"/>
      <c r="F54" s="161"/>
      <c r="G54" s="105">
        <v>260</v>
      </c>
      <c r="H54" s="133"/>
      <c r="I54" s="133"/>
      <c r="J54" s="133"/>
      <c r="K54" s="133">
        <v>0</v>
      </c>
      <c r="L54" s="133"/>
      <c r="M54" s="133"/>
      <c r="N54" s="133"/>
    </row>
    <row r="55" spans="1:14" ht="12.75">
      <c r="A55" s="161" t="s">
        <v>1005</v>
      </c>
      <c r="B55" s="161"/>
      <c r="C55" s="161"/>
      <c r="D55" s="161"/>
      <c r="E55" s="161"/>
      <c r="F55" s="161"/>
      <c r="G55" s="105" t="s">
        <v>182</v>
      </c>
      <c r="H55" s="133">
        <v>117</v>
      </c>
      <c r="I55" s="133"/>
      <c r="J55" s="133"/>
      <c r="K55" s="133">
        <v>67</v>
      </c>
      <c r="L55" s="133"/>
      <c r="M55" s="133"/>
      <c r="N55" s="133"/>
    </row>
    <row r="56" spans="1:14" ht="12.75">
      <c r="A56" s="161" t="s">
        <v>20</v>
      </c>
      <c r="B56" s="161"/>
      <c r="C56" s="161"/>
      <c r="D56" s="161"/>
      <c r="E56" s="161"/>
      <c r="F56" s="161"/>
      <c r="G56" s="105" t="s">
        <v>183</v>
      </c>
      <c r="H56" s="133">
        <v>0</v>
      </c>
      <c r="I56" s="133"/>
      <c r="J56" s="133"/>
      <c r="K56" s="133">
        <v>0</v>
      </c>
      <c r="L56" s="133"/>
      <c r="M56" s="133"/>
      <c r="N56" s="133"/>
    </row>
    <row r="57" spans="1:14" ht="21" customHeight="1">
      <c r="A57" s="164" t="s">
        <v>353</v>
      </c>
      <c r="B57" s="165"/>
      <c r="C57" s="165"/>
      <c r="D57" s="165"/>
      <c r="E57" s="165"/>
      <c r="F57" s="166"/>
      <c r="G57" s="106">
        <v>290</v>
      </c>
      <c r="H57" s="135">
        <f>SUM(H42,H50,H51,H52,H53,H54,H55,H56)</f>
        <v>4554</v>
      </c>
      <c r="I57" s="135"/>
      <c r="J57" s="135"/>
      <c r="K57" s="135">
        <f>SUM(K42,K50,K51,K52,K53,K54,K55,K56)</f>
        <v>4602</v>
      </c>
      <c r="L57" s="135"/>
      <c r="M57" s="135"/>
      <c r="N57" s="135"/>
    </row>
    <row r="58" spans="1:14" ht="21" customHeight="1">
      <c r="A58" s="164" t="s">
        <v>21</v>
      </c>
      <c r="B58" s="165"/>
      <c r="C58" s="165"/>
      <c r="D58" s="165"/>
      <c r="E58" s="165"/>
      <c r="F58" s="166"/>
      <c r="G58" s="106" t="s">
        <v>380</v>
      </c>
      <c r="H58" s="135">
        <f>SUM(H41,H57)</f>
        <v>10806</v>
      </c>
      <c r="I58" s="135"/>
      <c r="J58" s="135"/>
      <c r="K58" s="135">
        <f>SUM(K41,K57)</f>
        <v>11028</v>
      </c>
      <c r="L58" s="135"/>
      <c r="M58" s="135"/>
      <c r="N58" s="135"/>
    </row>
    <row r="59" spans="1:14" ht="5.25" customHeight="1">
      <c r="A59" s="162"/>
      <c r="B59" s="162"/>
      <c r="C59" s="162"/>
      <c r="D59" s="162"/>
      <c r="E59" s="162"/>
      <c r="F59" s="162"/>
      <c r="G59" s="107"/>
      <c r="H59" s="151"/>
      <c r="I59" s="151"/>
      <c r="J59" s="151"/>
      <c r="K59" s="151"/>
      <c r="L59" s="151"/>
      <c r="M59" s="151"/>
      <c r="N59" s="151"/>
    </row>
    <row r="60" spans="1:14" ht="29.25" customHeight="1">
      <c r="A60" s="163" t="s">
        <v>22</v>
      </c>
      <c r="B60" s="163"/>
      <c r="C60" s="163"/>
      <c r="D60" s="163"/>
      <c r="E60" s="163"/>
      <c r="F60" s="163"/>
      <c r="G60" s="80" t="s">
        <v>173</v>
      </c>
      <c r="H60" s="156" t="str">
        <f>H25</f>
        <v>на 31 декабря 2020 г.</v>
      </c>
      <c r="I60" s="157"/>
      <c r="J60" s="158"/>
      <c r="K60" s="200" t="str">
        <f>CONCATENATE("на 31 декабря ",IF(Данные!A5="12",Данные!A6-1,Данные!A6-1)," г.")</f>
        <v>на 31 декабря 2019 г.</v>
      </c>
      <c r="L60" s="167"/>
      <c r="M60" s="167"/>
      <c r="N60" s="167"/>
    </row>
    <row r="61" spans="1:14" ht="12.75" customHeight="1">
      <c r="A61" s="163">
        <v>1</v>
      </c>
      <c r="B61" s="163"/>
      <c r="C61" s="163"/>
      <c r="D61" s="163"/>
      <c r="E61" s="163"/>
      <c r="F61" s="163"/>
      <c r="G61" s="81">
        <v>2</v>
      </c>
      <c r="H61" s="167">
        <v>3</v>
      </c>
      <c r="I61" s="167"/>
      <c r="J61" s="167"/>
      <c r="K61" s="167">
        <v>4</v>
      </c>
      <c r="L61" s="167"/>
      <c r="M61" s="167"/>
      <c r="N61" s="167"/>
    </row>
    <row r="62" spans="1:14" ht="12" customHeight="1">
      <c r="A62" s="136" t="s">
        <v>23</v>
      </c>
      <c r="B62" s="137"/>
      <c r="C62" s="137"/>
      <c r="D62" s="137"/>
      <c r="E62" s="137"/>
      <c r="F62" s="138"/>
      <c r="G62" s="159" t="s">
        <v>383</v>
      </c>
      <c r="H62" s="152">
        <v>3608</v>
      </c>
      <c r="I62" s="153"/>
      <c r="J62" s="154"/>
      <c r="K62" s="152">
        <v>3608</v>
      </c>
      <c r="L62" s="153"/>
      <c r="M62" s="153"/>
      <c r="N62" s="154"/>
    </row>
    <row r="63" spans="1:14" ht="12.75" customHeight="1">
      <c r="A63" s="139" t="s">
        <v>945</v>
      </c>
      <c r="B63" s="139"/>
      <c r="C63" s="139"/>
      <c r="D63" s="139"/>
      <c r="E63" s="139"/>
      <c r="F63" s="139"/>
      <c r="G63" s="160"/>
      <c r="H63" s="131"/>
      <c r="I63" s="132"/>
      <c r="J63" s="155"/>
      <c r="K63" s="131"/>
      <c r="L63" s="132"/>
      <c r="M63" s="132"/>
      <c r="N63" s="155"/>
    </row>
    <row r="64" spans="1:14" ht="22.5" customHeight="1">
      <c r="A64" s="161" t="s">
        <v>24</v>
      </c>
      <c r="B64" s="161"/>
      <c r="C64" s="161"/>
      <c r="D64" s="161"/>
      <c r="E64" s="161"/>
      <c r="F64" s="161"/>
      <c r="G64" s="105" t="s">
        <v>384</v>
      </c>
      <c r="H64" s="148">
        <v>0</v>
      </c>
      <c r="I64" s="149"/>
      <c r="J64" s="150"/>
      <c r="K64" s="133">
        <v>0</v>
      </c>
      <c r="L64" s="133"/>
      <c r="M64" s="133"/>
      <c r="N64" s="133"/>
    </row>
    <row r="65" spans="1:14" ht="22.5" customHeight="1">
      <c r="A65" s="161" t="s">
        <v>25</v>
      </c>
      <c r="B65" s="161"/>
      <c r="C65" s="161"/>
      <c r="D65" s="161"/>
      <c r="E65" s="161"/>
      <c r="F65" s="161"/>
      <c r="G65" s="105" t="s">
        <v>385</v>
      </c>
      <c r="H65" s="148">
        <v>0</v>
      </c>
      <c r="I65" s="149"/>
      <c r="J65" s="150"/>
      <c r="K65" s="133">
        <v>0</v>
      </c>
      <c r="L65" s="133"/>
      <c r="M65" s="133"/>
      <c r="N65" s="133"/>
    </row>
    <row r="66" spans="1:14" ht="22.5" customHeight="1">
      <c r="A66" s="161" t="s">
        <v>26</v>
      </c>
      <c r="B66" s="161"/>
      <c r="C66" s="161"/>
      <c r="D66" s="161"/>
      <c r="E66" s="161"/>
      <c r="F66" s="161"/>
      <c r="G66" s="105" t="s">
        <v>386</v>
      </c>
      <c r="H66" s="148">
        <v>132</v>
      </c>
      <c r="I66" s="149"/>
      <c r="J66" s="150"/>
      <c r="K66" s="133">
        <v>132</v>
      </c>
      <c r="L66" s="133"/>
      <c r="M66" s="133"/>
      <c r="N66" s="133"/>
    </row>
    <row r="67" spans="1:14" ht="22.5" customHeight="1">
      <c r="A67" s="161" t="s">
        <v>27</v>
      </c>
      <c r="B67" s="161"/>
      <c r="C67" s="161"/>
      <c r="D67" s="161"/>
      <c r="E67" s="161"/>
      <c r="F67" s="161"/>
      <c r="G67" s="105" t="s">
        <v>387</v>
      </c>
      <c r="H67" s="148">
        <v>5088</v>
      </c>
      <c r="I67" s="149"/>
      <c r="J67" s="150"/>
      <c r="K67" s="133">
        <v>4746</v>
      </c>
      <c r="L67" s="133"/>
      <c r="M67" s="133"/>
      <c r="N67" s="133"/>
    </row>
    <row r="68" spans="1:14" ht="22.5" customHeight="1">
      <c r="A68" s="255" t="s">
        <v>28</v>
      </c>
      <c r="B68" s="161"/>
      <c r="C68" s="161"/>
      <c r="D68" s="161"/>
      <c r="E68" s="161"/>
      <c r="F68" s="161"/>
      <c r="G68" s="105" t="s">
        <v>388</v>
      </c>
      <c r="H68" s="148">
        <v>1111</v>
      </c>
      <c r="I68" s="149"/>
      <c r="J68" s="150"/>
      <c r="K68" s="133">
        <v>421</v>
      </c>
      <c r="L68" s="133"/>
      <c r="M68" s="133"/>
      <c r="N68" s="133"/>
    </row>
    <row r="69" spans="1:14" ht="38.25" customHeight="1">
      <c r="A69" s="218" t="s">
        <v>968</v>
      </c>
      <c r="B69" s="219"/>
      <c r="C69" s="219"/>
      <c r="D69" s="219"/>
      <c r="E69" s="219"/>
      <c r="F69" s="220"/>
      <c r="G69" s="105" t="s">
        <v>969</v>
      </c>
      <c r="H69" s="148"/>
      <c r="I69" s="149"/>
      <c r="J69" s="150"/>
      <c r="K69" s="133">
        <v>0</v>
      </c>
      <c r="L69" s="133"/>
      <c r="M69" s="133"/>
      <c r="N69" s="133"/>
    </row>
    <row r="70" spans="1:14" ht="22.5" customHeight="1">
      <c r="A70" s="218" t="s">
        <v>1006</v>
      </c>
      <c r="B70" s="219"/>
      <c r="C70" s="219"/>
      <c r="D70" s="219"/>
      <c r="E70" s="219"/>
      <c r="F70" s="220"/>
      <c r="G70" s="105" t="s">
        <v>970</v>
      </c>
      <c r="H70" s="148">
        <v>88</v>
      </c>
      <c r="I70" s="149"/>
      <c r="J70" s="150"/>
      <c r="K70" s="133">
        <v>88</v>
      </c>
      <c r="L70" s="133"/>
      <c r="M70" s="133"/>
      <c r="N70" s="133"/>
    </row>
    <row r="71" spans="1:14" ht="22.5" customHeight="1">
      <c r="A71" s="194" t="s">
        <v>189</v>
      </c>
      <c r="B71" s="195"/>
      <c r="C71" s="195"/>
      <c r="D71" s="195"/>
      <c r="E71" s="195"/>
      <c r="F71" s="196"/>
      <c r="G71" s="105" t="s">
        <v>389</v>
      </c>
      <c r="H71" s="148"/>
      <c r="I71" s="149"/>
      <c r="J71" s="150"/>
      <c r="K71" s="148">
        <v>0</v>
      </c>
      <c r="L71" s="149"/>
      <c r="M71" s="149"/>
      <c r="N71" s="150"/>
    </row>
    <row r="72" spans="1:14" ht="22.5" customHeight="1">
      <c r="A72" s="161" t="s">
        <v>381</v>
      </c>
      <c r="B72" s="161"/>
      <c r="C72" s="161"/>
      <c r="D72" s="161"/>
      <c r="E72" s="161"/>
      <c r="F72" s="161"/>
      <c r="G72" s="105" t="s">
        <v>29</v>
      </c>
      <c r="H72" s="148">
        <v>0</v>
      </c>
      <c r="I72" s="149"/>
      <c r="J72" s="150"/>
      <c r="K72" s="133">
        <v>0</v>
      </c>
      <c r="L72" s="133"/>
      <c r="M72" s="133"/>
      <c r="N72" s="133"/>
    </row>
    <row r="73" spans="1:14" ht="20.25" customHeight="1">
      <c r="A73" s="164" t="s">
        <v>354</v>
      </c>
      <c r="B73" s="165"/>
      <c r="C73" s="165"/>
      <c r="D73" s="165"/>
      <c r="E73" s="165"/>
      <c r="F73" s="166"/>
      <c r="G73" s="108" t="s">
        <v>390</v>
      </c>
      <c r="H73" s="135">
        <f>SUM(H62:H68,H71:J72)</f>
        <v>9939</v>
      </c>
      <c r="I73" s="135"/>
      <c r="J73" s="135"/>
      <c r="K73" s="135">
        <f>SUM(K62:K68,K71:N72)</f>
        <v>8907</v>
      </c>
      <c r="L73" s="135"/>
      <c r="M73" s="135"/>
      <c r="N73" s="135"/>
    </row>
    <row r="74" spans="1:14" ht="21" customHeight="1">
      <c r="A74" s="136" t="s">
        <v>190</v>
      </c>
      <c r="B74" s="137"/>
      <c r="C74" s="137"/>
      <c r="D74" s="137"/>
      <c r="E74" s="137"/>
      <c r="F74" s="138"/>
      <c r="G74" s="159">
        <v>510</v>
      </c>
      <c r="H74" s="152">
        <v>173</v>
      </c>
      <c r="I74" s="153"/>
      <c r="J74" s="154"/>
      <c r="K74" s="152">
        <v>0</v>
      </c>
      <c r="L74" s="153"/>
      <c r="M74" s="153"/>
      <c r="N74" s="154"/>
    </row>
    <row r="75" spans="1:14" ht="12.75" customHeight="1">
      <c r="A75" s="139" t="s">
        <v>403</v>
      </c>
      <c r="B75" s="139"/>
      <c r="C75" s="139"/>
      <c r="D75" s="139"/>
      <c r="E75" s="139"/>
      <c r="F75" s="139"/>
      <c r="G75" s="160"/>
      <c r="H75" s="131"/>
      <c r="I75" s="132"/>
      <c r="J75" s="155"/>
      <c r="K75" s="131"/>
      <c r="L75" s="132"/>
      <c r="M75" s="132"/>
      <c r="N75" s="155"/>
    </row>
    <row r="76" spans="1:14" ht="21" customHeight="1">
      <c r="A76" s="194" t="s">
        <v>35</v>
      </c>
      <c r="B76" s="195"/>
      <c r="C76" s="195"/>
      <c r="D76" s="195"/>
      <c r="E76" s="195"/>
      <c r="F76" s="196"/>
      <c r="G76" s="105" t="s">
        <v>30</v>
      </c>
      <c r="H76" s="148">
        <v>0</v>
      </c>
      <c r="I76" s="149"/>
      <c r="J76" s="150"/>
      <c r="K76" s="148">
        <v>0</v>
      </c>
      <c r="L76" s="149"/>
      <c r="M76" s="149"/>
      <c r="N76" s="150"/>
    </row>
    <row r="77" spans="1:14" ht="21" customHeight="1">
      <c r="A77" s="194" t="s">
        <v>36</v>
      </c>
      <c r="B77" s="195"/>
      <c r="C77" s="195"/>
      <c r="D77" s="195"/>
      <c r="E77" s="195"/>
      <c r="F77" s="196"/>
      <c r="G77" s="105" t="s">
        <v>31</v>
      </c>
      <c r="H77" s="148">
        <v>0</v>
      </c>
      <c r="I77" s="149"/>
      <c r="J77" s="150"/>
      <c r="K77" s="148">
        <v>0</v>
      </c>
      <c r="L77" s="149"/>
      <c r="M77" s="149"/>
      <c r="N77" s="150"/>
    </row>
    <row r="78" spans="1:14" ht="21" customHeight="1">
      <c r="A78" s="194" t="s">
        <v>382</v>
      </c>
      <c r="B78" s="195"/>
      <c r="C78" s="195"/>
      <c r="D78" s="195"/>
      <c r="E78" s="195"/>
      <c r="F78" s="196"/>
      <c r="G78" s="105" t="s">
        <v>32</v>
      </c>
      <c r="H78" s="148">
        <v>0</v>
      </c>
      <c r="I78" s="149"/>
      <c r="J78" s="150"/>
      <c r="K78" s="148">
        <v>0</v>
      </c>
      <c r="L78" s="149"/>
      <c r="M78" s="149"/>
      <c r="N78" s="150"/>
    </row>
    <row r="79" spans="1:14" ht="21" customHeight="1">
      <c r="A79" s="194" t="s">
        <v>37</v>
      </c>
      <c r="B79" s="195"/>
      <c r="C79" s="195"/>
      <c r="D79" s="195"/>
      <c r="E79" s="195"/>
      <c r="F79" s="196"/>
      <c r="G79" s="105" t="s">
        <v>33</v>
      </c>
      <c r="H79" s="148">
        <v>0</v>
      </c>
      <c r="I79" s="149"/>
      <c r="J79" s="150"/>
      <c r="K79" s="148">
        <v>0</v>
      </c>
      <c r="L79" s="149"/>
      <c r="M79" s="149"/>
      <c r="N79" s="150"/>
    </row>
    <row r="80" spans="1:14" ht="21" customHeight="1">
      <c r="A80" s="194" t="s">
        <v>191</v>
      </c>
      <c r="B80" s="195"/>
      <c r="C80" s="195"/>
      <c r="D80" s="195"/>
      <c r="E80" s="195"/>
      <c r="F80" s="196"/>
      <c r="G80" s="105" t="s">
        <v>34</v>
      </c>
      <c r="H80" s="148">
        <v>0</v>
      </c>
      <c r="I80" s="149"/>
      <c r="J80" s="150"/>
      <c r="K80" s="148">
        <v>0</v>
      </c>
      <c r="L80" s="149"/>
      <c r="M80" s="149"/>
      <c r="N80" s="150"/>
    </row>
    <row r="81" spans="1:14" ht="22.5" customHeight="1">
      <c r="A81" s="197" t="s">
        <v>405</v>
      </c>
      <c r="B81" s="198"/>
      <c r="C81" s="198"/>
      <c r="D81" s="198"/>
      <c r="E81" s="198"/>
      <c r="F81" s="199"/>
      <c r="G81" s="106" t="s">
        <v>192</v>
      </c>
      <c r="H81" s="208">
        <f>SUM(H74:J80)</f>
        <v>173</v>
      </c>
      <c r="I81" s="209"/>
      <c r="J81" s="210"/>
      <c r="K81" s="208">
        <f>SUM(K74:N80)</f>
        <v>0</v>
      </c>
      <c r="L81" s="209"/>
      <c r="M81" s="209"/>
      <c r="N81" s="210"/>
    </row>
    <row r="82" spans="1:14" ht="14.25" customHeight="1">
      <c r="A82" s="136" t="s">
        <v>193</v>
      </c>
      <c r="B82" s="137"/>
      <c r="C82" s="137"/>
      <c r="D82" s="137"/>
      <c r="E82" s="137"/>
      <c r="F82" s="138"/>
      <c r="G82" s="159" t="s">
        <v>194</v>
      </c>
      <c r="H82" s="152">
        <v>337</v>
      </c>
      <c r="I82" s="153"/>
      <c r="J82" s="154"/>
      <c r="K82" s="152">
        <v>510</v>
      </c>
      <c r="L82" s="153"/>
      <c r="M82" s="153"/>
      <c r="N82" s="154"/>
    </row>
    <row r="83" spans="1:14" ht="12.75" customHeight="1">
      <c r="A83" s="139" t="s">
        <v>404</v>
      </c>
      <c r="B83" s="139"/>
      <c r="C83" s="139"/>
      <c r="D83" s="139"/>
      <c r="E83" s="139"/>
      <c r="F83" s="139"/>
      <c r="G83" s="160"/>
      <c r="H83" s="131"/>
      <c r="I83" s="132"/>
      <c r="J83" s="155"/>
      <c r="K83" s="131"/>
      <c r="L83" s="132"/>
      <c r="M83" s="132"/>
      <c r="N83" s="155"/>
    </row>
    <row r="84" spans="1:14" ht="21" customHeight="1">
      <c r="A84" s="161" t="s">
        <v>38</v>
      </c>
      <c r="B84" s="161"/>
      <c r="C84" s="161"/>
      <c r="D84" s="161"/>
      <c r="E84" s="161"/>
      <c r="F84" s="161"/>
      <c r="G84" s="105" t="s">
        <v>195</v>
      </c>
      <c r="H84" s="133">
        <v>31</v>
      </c>
      <c r="I84" s="133"/>
      <c r="J84" s="133"/>
      <c r="K84" s="133">
        <v>24</v>
      </c>
      <c r="L84" s="133"/>
      <c r="M84" s="133"/>
      <c r="N84" s="133"/>
    </row>
    <row r="85" spans="1:14" ht="21" customHeight="1">
      <c r="A85" s="161" t="s">
        <v>45</v>
      </c>
      <c r="B85" s="161"/>
      <c r="C85" s="161"/>
      <c r="D85" s="161"/>
      <c r="E85" s="161"/>
      <c r="F85" s="161"/>
      <c r="G85" s="108" t="s">
        <v>197</v>
      </c>
      <c r="H85" s="135">
        <f>SUM(H86:J93)</f>
        <v>326</v>
      </c>
      <c r="I85" s="135"/>
      <c r="J85" s="135"/>
      <c r="K85" s="135">
        <f>SUM(K86:N93)</f>
        <v>1587</v>
      </c>
      <c r="L85" s="135"/>
      <c r="M85" s="135"/>
      <c r="N85" s="135"/>
    </row>
    <row r="86" spans="1:14" ht="23.25" customHeight="1">
      <c r="A86" s="192" t="s">
        <v>46</v>
      </c>
      <c r="B86" s="192"/>
      <c r="C86" s="193"/>
      <c r="D86" s="193"/>
      <c r="E86" s="193"/>
      <c r="F86" s="193"/>
      <c r="G86" s="105" t="s">
        <v>198</v>
      </c>
      <c r="H86" s="133">
        <v>85</v>
      </c>
      <c r="I86" s="133"/>
      <c r="J86" s="133"/>
      <c r="K86" s="133">
        <v>757</v>
      </c>
      <c r="L86" s="133"/>
      <c r="M86" s="133"/>
      <c r="N86" s="133"/>
    </row>
    <row r="87" spans="1:14" ht="23.25" customHeight="1">
      <c r="A87" s="192" t="s">
        <v>47</v>
      </c>
      <c r="B87" s="192"/>
      <c r="C87" s="193"/>
      <c r="D87" s="193"/>
      <c r="E87" s="193"/>
      <c r="F87" s="193"/>
      <c r="G87" s="105" t="s">
        <v>199</v>
      </c>
      <c r="H87" s="133">
        <v>93</v>
      </c>
      <c r="I87" s="133"/>
      <c r="J87" s="133"/>
      <c r="K87" s="133">
        <v>34</v>
      </c>
      <c r="L87" s="133"/>
      <c r="M87" s="133"/>
      <c r="N87" s="133"/>
    </row>
    <row r="88" spans="1:14" ht="21" customHeight="1">
      <c r="A88" s="192" t="s">
        <v>391</v>
      </c>
      <c r="B88" s="192"/>
      <c r="C88" s="193"/>
      <c r="D88" s="193"/>
      <c r="E88" s="193"/>
      <c r="F88" s="193"/>
      <c r="G88" s="105" t="s">
        <v>39</v>
      </c>
      <c r="H88" s="133">
        <v>37</v>
      </c>
      <c r="I88" s="133"/>
      <c r="J88" s="133"/>
      <c r="K88" s="133">
        <v>268</v>
      </c>
      <c r="L88" s="133"/>
      <c r="M88" s="133"/>
      <c r="N88" s="133"/>
    </row>
    <row r="89" spans="1:14" ht="21" customHeight="1">
      <c r="A89" s="192" t="s">
        <v>48</v>
      </c>
      <c r="B89" s="192"/>
      <c r="C89" s="193"/>
      <c r="D89" s="193"/>
      <c r="E89" s="193"/>
      <c r="F89" s="193"/>
      <c r="G89" s="105" t="s">
        <v>40</v>
      </c>
      <c r="H89" s="133">
        <v>16</v>
      </c>
      <c r="I89" s="133"/>
      <c r="J89" s="133"/>
      <c r="K89" s="133">
        <v>72</v>
      </c>
      <c r="L89" s="133"/>
      <c r="M89" s="133"/>
      <c r="N89" s="133"/>
    </row>
    <row r="90" spans="1:14" ht="21" customHeight="1">
      <c r="A90" s="192" t="s">
        <v>49</v>
      </c>
      <c r="B90" s="192"/>
      <c r="C90" s="193"/>
      <c r="D90" s="193"/>
      <c r="E90" s="193"/>
      <c r="F90" s="193"/>
      <c r="G90" s="105" t="s">
        <v>41</v>
      </c>
      <c r="H90" s="133">
        <v>86</v>
      </c>
      <c r="I90" s="133"/>
      <c r="J90" s="133"/>
      <c r="K90" s="133">
        <v>159</v>
      </c>
      <c r="L90" s="133"/>
      <c r="M90" s="133"/>
      <c r="N90" s="133"/>
    </row>
    <row r="91" spans="1:14" ht="21" customHeight="1">
      <c r="A91" s="192" t="s">
        <v>196</v>
      </c>
      <c r="B91" s="192"/>
      <c r="C91" s="193"/>
      <c r="D91" s="193"/>
      <c r="E91" s="193"/>
      <c r="F91" s="193"/>
      <c r="G91" s="105" t="s">
        <v>42</v>
      </c>
      <c r="H91" s="133">
        <v>0</v>
      </c>
      <c r="I91" s="133"/>
      <c r="J91" s="133"/>
      <c r="K91" s="133">
        <v>0</v>
      </c>
      <c r="L91" s="133"/>
      <c r="M91" s="133"/>
      <c r="N91" s="133"/>
    </row>
    <row r="92" spans="1:14" ht="21" customHeight="1">
      <c r="A92" s="192" t="s">
        <v>946</v>
      </c>
      <c r="B92" s="192"/>
      <c r="C92" s="193"/>
      <c r="D92" s="193"/>
      <c r="E92" s="193"/>
      <c r="F92" s="193"/>
      <c r="G92" s="105" t="s">
        <v>43</v>
      </c>
      <c r="H92" s="133"/>
      <c r="I92" s="133"/>
      <c r="J92" s="133"/>
      <c r="K92" s="133">
        <v>287</v>
      </c>
      <c r="L92" s="133"/>
      <c r="M92" s="133"/>
      <c r="N92" s="133"/>
    </row>
    <row r="93" spans="1:14" ht="21" customHeight="1">
      <c r="A93" s="192" t="s">
        <v>50</v>
      </c>
      <c r="B93" s="192"/>
      <c r="C93" s="193"/>
      <c r="D93" s="193"/>
      <c r="E93" s="193"/>
      <c r="F93" s="193"/>
      <c r="G93" s="105" t="s">
        <v>44</v>
      </c>
      <c r="H93" s="133">
        <v>9</v>
      </c>
      <c r="I93" s="133"/>
      <c r="J93" s="133"/>
      <c r="K93" s="133">
        <v>10</v>
      </c>
      <c r="L93" s="133"/>
      <c r="M93" s="133"/>
      <c r="N93" s="133"/>
    </row>
    <row r="94" spans="1:14" ht="21" customHeight="1">
      <c r="A94" s="161" t="s">
        <v>51</v>
      </c>
      <c r="B94" s="161"/>
      <c r="C94" s="161"/>
      <c r="D94" s="161"/>
      <c r="E94" s="161"/>
      <c r="F94" s="161"/>
      <c r="G94" s="105" t="s">
        <v>200</v>
      </c>
      <c r="H94" s="133">
        <v>0</v>
      </c>
      <c r="I94" s="133"/>
      <c r="J94" s="133"/>
      <c r="K94" s="133">
        <v>0</v>
      </c>
      <c r="L94" s="133"/>
      <c r="M94" s="133"/>
      <c r="N94" s="133"/>
    </row>
    <row r="95" spans="1:14" ht="21" customHeight="1">
      <c r="A95" s="161" t="s">
        <v>382</v>
      </c>
      <c r="B95" s="161"/>
      <c r="C95" s="161"/>
      <c r="D95" s="161"/>
      <c r="E95" s="161"/>
      <c r="F95" s="161"/>
      <c r="G95" s="105" t="s">
        <v>202</v>
      </c>
      <c r="H95" s="133">
        <v>0</v>
      </c>
      <c r="I95" s="133"/>
      <c r="J95" s="133"/>
      <c r="K95" s="133">
        <v>0</v>
      </c>
      <c r="L95" s="133"/>
      <c r="M95" s="133"/>
      <c r="N95" s="133"/>
    </row>
    <row r="96" spans="1:14" ht="21" customHeight="1">
      <c r="A96" s="161" t="s">
        <v>37</v>
      </c>
      <c r="B96" s="161"/>
      <c r="C96" s="161"/>
      <c r="D96" s="161"/>
      <c r="E96" s="161"/>
      <c r="F96" s="161"/>
      <c r="G96" s="105" t="s">
        <v>52</v>
      </c>
      <c r="H96" s="133">
        <v>0</v>
      </c>
      <c r="I96" s="133"/>
      <c r="J96" s="133"/>
      <c r="K96" s="133">
        <v>0</v>
      </c>
      <c r="L96" s="133"/>
      <c r="M96" s="133"/>
      <c r="N96" s="133"/>
    </row>
    <row r="97" spans="1:14" ht="21" customHeight="1">
      <c r="A97" s="161" t="s">
        <v>201</v>
      </c>
      <c r="B97" s="161"/>
      <c r="C97" s="161"/>
      <c r="D97" s="161"/>
      <c r="E97" s="161"/>
      <c r="F97" s="161"/>
      <c r="G97" s="105" t="s">
        <v>53</v>
      </c>
      <c r="H97" s="133">
        <v>0</v>
      </c>
      <c r="I97" s="133"/>
      <c r="J97" s="133"/>
      <c r="K97" s="133">
        <v>0</v>
      </c>
      <c r="L97" s="133"/>
      <c r="M97" s="133"/>
      <c r="N97" s="133"/>
    </row>
    <row r="98" spans="1:14" ht="18" customHeight="1">
      <c r="A98" s="164" t="s">
        <v>203</v>
      </c>
      <c r="B98" s="165"/>
      <c r="C98" s="165"/>
      <c r="D98" s="165"/>
      <c r="E98" s="165"/>
      <c r="F98" s="166"/>
      <c r="G98" s="108" t="s">
        <v>204</v>
      </c>
      <c r="H98" s="135">
        <f>SUM(H82,H84,H85,H94,H95,H96:J97)</f>
        <v>694</v>
      </c>
      <c r="I98" s="135"/>
      <c r="J98" s="135"/>
      <c r="K98" s="135">
        <f>SUM(K82,K84,K85,K94,K95,K96:N97)</f>
        <v>2121</v>
      </c>
      <c r="L98" s="135"/>
      <c r="M98" s="135"/>
      <c r="N98" s="135"/>
    </row>
    <row r="99" spans="1:14" ht="18" customHeight="1">
      <c r="A99" s="164" t="s">
        <v>21</v>
      </c>
      <c r="B99" s="165"/>
      <c r="C99" s="165"/>
      <c r="D99" s="165"/>
      <c r="E99" s="165"/>
      <c r="F99" s="166"/>
      <c r="G99" s="108" t="s">
        <v>205</v>
      </c>
      <c r="H99" s="135">
        <f>SUM(H73,H81,H98)</f>
        <v>10806</v>
      </c>
      <c r="I99" s="135"/>
      <c r="J99" s="135"/>
      <c r="K99" s="135">
        <f>SUM(K73,K81,K98)</f>
        <v>11028</v>
      </c>
      <c r="L99" s="135"/>
      <c r="M99" s="135"/>
      <c r="N99" s="135"/>
    </row>
    <row r="100" spans="1:14" ht="3.75" customHeight="1">
      <c r="A100" s="88"/>
      <c r="B100" s="19"/>
      <c r="C100" s="19"/>
      <c r="D100" s="19"/>
      <c r="E100" s="19"/>
      <c r="F100" s="19"/>
      <c r="G100" s="20"/>
      <c r="H100" s="20"/>
      <c r="I100" s="20"/>
      <c r="J100" s="20"/>
      <c r="K100" s="19"/>
      <c r="L100" s="19"/>
      <c r="M100" s="19"/>
      <c r="N100" s="19"/>
    </row>
    <row r="101" spans="1:14" ht="3" customHeight="1">
      <c r="A101" s="19"/>
      <c r="B101" s="19"/>
      <c r="C101" s="19"/>
      <c r="D101" s="19"/>
      <c r="E101" s="19"/>
      <c r="F101" s="19"/>
      <c r="G101" s="20"/>
      <c r="H101" s="20"/>
      <c r="I101" s="20"/>
      <c r="J101" s="20"/>
      <c r="K101" s="19"/>
      <c r="L101" s="19"/>
      <c r="M101" s="19"/>
      <c r="N101" s="19"/>
    </row>
    <row r="102" spans="1:14" ht="4.5" customHeight="1">
      <c r="A102" s="92"/>
      <c r="B102" s="92"/>
      <c r="C102" s="92"/>
      <c r="D102" s="92"/>
      <c r="E102" s="92"/>
      <c r="F102" s="92"/>
      <c r="G102" s="93"/>
      <c r="H102" s="93"/>
      <c r="I102" s="93"/>
      <c r="J102" s="93"/>
      <c r="K102" s="92"/>
      <c r="L102" s="92"/>
      <c r="M102" s="92"/>
      <c r="N102" s="92"/>
    </row>
    <row r="103" spans="1:14" ht="12.75">
      <c r="A103" s="17" t="s">
        <v>325</v>
      </c>
      <c r="B103" s="253" t="s">
        <v>1021</v>
      </c>
      <c r="C103" s="253"/>
      <c r="D103" s="253"/>
      <c r="E103" s="253"/>
      <c r="F103" s="254" t="s">
        <v>280</v>
      </c>
      <c r="G103" s="254"/>
      <c r="H103" s="254"/>
      <c r="I103" s="253" t="s">
        <v>1022</v>
      </c>
      <c r="J103" s="253"/>
      <c r="K103" s="253"/>
      <c r="L103" s="253"/>
      <c r="M103" s="253"/>
      <c r="N103" s="253"/>
    </row>
    <row r="104" spans="1:14" ht="15">
      <c r="A104" s="92"/>
      <c r="B104" s="252" t="s">
        <v>206</v>
      </c>
      <c r="C104" s="252"/>
      <c r="D104" s="252"/>
      <c r="E104" s="252"/>
      <c r="F104" s="94"/>
      <c r="G104" s="93"/>
      <c r="H104" s="93"/>
      <c r="I104" s="252" t="s">
        <v>206</v>
      </c>
      <c r="J104" s="252"/>
      <c r="K104" s="252"/>
      <c r="L104" s="252"/>
      <c r="M104" s="252"/>
      <c r="N104" s="252"/>
    </row>
    <row r="105" spans="1:14" ht="5.25" customHeight="1">
      <c r="A105" s="92"/>
      <c r="B105" s="92"/>
      <c r="C105" s="92"/>
      <c r="D105" s="92"/>
      <c r="E105" s="92"/>
      <c r="F105" s="92"/>
      <c r="G105" s="93"/>
      <c r="H105" s="93"/>
      <c r="I105" s="95"/>
      <c r="J105" s="95"/>
      <c r="K105" s="96"/>
      <c r="L105" s="96"/>
      <c r="M105" s="96"/>
      <c r="N105" s="96"/>
    </row>
    <row r="106" spans="1:14" ht="15">
      <c r="A106" s="128"/>
      <c r="B106" s="97"/>
      <c r="C106" s="97"/>
      <c r="D106" s="109"/>
      <c r="E106" s="98"/>
      <c r="F106" s="92"/>
      <c r="G106" s="93"/>
      <c r="H106" s="93"/>
      <c r="I106" s="95"/>
      <c r="J106" s="95"/>
      <c r="K106" s="96"/>
      <c r="L106" s="96"/>
      <c r="M106" s="96"/>
      <c r="N106" s="96"/>
    </row>
  </sheetData>
  <sheetProtection selectLockedCells="1"/>
  <mergeCells count="257">
    <mergeCell ref="H57:J57"/>
    <mergeCell ref="A61:F61"/>
    <mergeCell ref="H81:J81"/>
    <mergeCell ref="A66:F66"/>
    <mergeCell ref="A65:F65"/>
    <mergeCell ref="H64:J64"/>
    <mergeCell ref="H66:J66"/>
    <mergeCell ref="A64:F64"/>
    <mergeCell ref="A62:F62"/>
    <mergeCell ref="A73:F73"/>
    <mergeCell ref="K87:N87"/>
    <mergeCell ref="K84:N84"/>
    <mergeCell ref="K85:N85"/>
    <mergeCell ref="K86:N86"/>
    <mergeCell ref="K81:N81"/>
    <mergeCell ref="A67:F67"/>
    <mergeCell ref="H67:J67"/>
    <mergeCell ref="A84:F84"/>
    <mergeCell ref="A77:F77"/>
    <mergeCell ref="A68:F68"/>
    <mergeCell ref="I103:N103"/>
    <mergeCell ref="K93:N93"/>
    <mergeCell ref="H89:J89"/>
    <mergeCell ref="F103:H103"/>
    <mergeCell ref="H95:J95"/>
    <mergeCell ref="H91:J91"/>
    <mergeCell ref="H90:J90"/>
    <mergeCell ref="K90:N90"/>
    <mergeCell ref="A90:F90"/>
    <mergeCell ref="K98:N98"/>
    <mergeCell ref="B104:E104"/>
    <mergeCell ref="I104:N104"/>
    <mergeCell ref="A82:F82"/>
    <mergeCell ref="G82:G83"/>
    <mergeCell ref="H82:J83"/>
    <mergeCell ref="K82:N83"/>
    <mergeCell ref="A83:F83"/>
    <mergeCell ref="K88:N88"/>
    <mergeCell ref="H88:J88"/>
    <mergeCell ref="B103:E103"/>
    <mergeCell ref="A14:C14"/>
    <mergeCell ref="D11:N11"/>
    <mergeCell ref="D14:N14"/>
    <mergeCell ref="A11:C11"/>
    <mergeCell ref="D12:N12"/>
    <mergeCell ref="D13:N13"/>
    <mergeCell ref="J3:N3"/>
    <mergeCell ref="H4:N6"/>
    <mergeCell ref="A9:J9"/>
    <mergeCell ref="A8:J8"/>
    <mergeCell ref="A12:C12"/>
    <mergeCell ref="A13:C13"/>
    <mergeCell ref="A19:E19"/>
    <mergeCell ref="A17:C17"/>
    <mergeCell ref="F19:J19"/>
    <mergeCell ref="D17:N17"/>
    <mergeCell ref="A21:E21"/>
    <mergeCell ref="F20:J20"/>
    <mergeCell ref="F21:J21"/>
    <mergeCell ref="A20:E20"/>
    <mergeCell ref="H26:J26"/>
    <mergeCell ref="K26:N26"/>
    <mergeCell ref="D16:N16"/>
    <mergeCell ref="K19:N19"/>
    <mergeCell ref="B18:H18"/>
    <mergeCell ref="A15:C15"/>
    <mergeCell ref="D15:N15"/>
    <mergeCell ref="A16:C16"/>
    <mergeCell ref="K20:N20"/>
    <mergeCell ref="K21:N21"/>
    <mergeCell ref="A33:F33"/>
    <mergeCell ref="A30:F30"/>
    <mergeCell ref="K22:N22"/>
    <mergeCell ref="A32:F32"/>
    <mergeCell ref="A26:F26"/>
    <mergeCell ref="A25:F25"/>
    <mergeCell ref="K27:N28"/>
    <mergeCell ref="K32:N32"/>
    <mergeCell ref="K25:N25"/>
    <mergeCell ref="H25:J25"/>
    <mergeCell ref="A35:F35"/>
    <mergeCell ref="K38:N38"/>
    <mergeCell ref="K34:N34"/>
    <mergeCell ref="K35:N35"/>
    <mergeCell ref="A37:F37"/>
    <mergeCell ref="A36:F36"/>
    <mergeCell ref="A70:F70"/>
    <mergeCell ref="A71:F71"/>
    <mergeCell ref="A69:F69"/>
    <mergeCell ref="A80:F80"/>
    <mergeCell ref="A78:F78"/>
    <mergeCell ref="A79:F79"/>
    <mergeCell ref="K31:N31"/>
    <mergeCell ref="H38:J38"/>
    <mergeCell ref="A34:F34"/>
    <mergeCell ref="H31:J31"/>
    <mergeCell ref="A28:F28"/>
    <mergeCell ref="A27:F27"/>
    <mergeCell ref="K36:N36"/>
    <mergeCell ref="K37:N37"/>
    <mergeCell ref="H35:J35"/>
    <mergeCell ref="K29:N29"/>
    <mergeCell ref="H54:J54"/>
    <mergeCell ref="A53:F53"/>
    <mergeCell ref="A52:F52"/>
    <mergeCell ref="H37:J37"/>
    <mergeCell ref="H29:J29"/>
    <mergeCell ref="A31:F31"/>
    <mergeCell ref="A29:F29"/>
    <mergeCell ref="H32:J32"/>
    <mergeCell ref="H36:J36"/>
    <mergeCell ref="A41:F41"/>
    <mergeCell ref="A85:F85"/>
    <mergeCell ref="K52:N52"/>
    <mergeCell ref="K47:N47"/>
    <mergeCell ref="K59:N59"/>
    <mergeCell ref="K58:N58"/>
    <mergeCell ref="K50:N50"/>
    <mergeCell ref="K48:N48"/>
    <mergeCell ref="K55:N55"/>
    <mergeCell ref="K56:N56"/>
    <mergeCell ref="K78:N78"/>
    <mergeCell ref="K46:N46"/>
    <mergeCell ref="K51:N51"/>
    <mergeCell ref="K42:N43"/>
    <mergeCell ref="K44:N44"/>
    <mergeCell ref="K49:N49"/>
    <mergeCell ref="K45:N45"/>
    <mergeCell ref="H70:J70"/>
    <mergeCell ref="K70:N70"/>
    <mergeCell ref="K68:N68"/>
    <mergeCell ref="H68:J68"/>
    <mergeCell ref="K69:N69"/>
    <mergeCell ref="K54:N54"/>
    <mergeCell ref="K65:N65"/>
    <mergeCell ref="K61:N61"/>
    <mergeCell ref="K60:N60"/>
    <mergeCell ref="K57:N57"/>
    <mergeCell ref="K71:N71"/>
    <mergeCell ref="K89:N89"/>
    <mergeCell ref="K94:N94"/>
    <mergeCell ref="K91:N91"/>
    <mergeCell ref="K79:N79"/>
    <mergeCell ref="K73:N73"/>
    <mergeCell ref="K74:N75"/>
    <mergeCell ref="K76:N76"/>
    <mergeCell ref="K77:N77"/>
    <mergeCell ref="K80:N80"/>
    <mergeCell ref="H92:J92"/>
    <mergeCell ref="H93:J93"/>
    <mergeCell ref="H94:J94"/>
    <mergeCell ref="K92:N92"/>
    <mergeCell ref="K72:N72"/>
    <mergeCell ref="H87:J87"/>
    <mergeCell ref="H85:J85"/>
    <mergeCell ref="H76:J76"/>
    <mergeCell ref="H84:J84"/>
    <mergeCell ref="H73:J73"/>
    <mergeCell ref="A95:F95"/>
    <mergeCell ref="H99:J99"/>
    <mergeCell ref="A99:F99"/>
    <mergeCell ref="K95:N95"/>
    <mergeCell ref="H96:J96"/>
    <mergeCell ref="H97:J97"/>
    <mergeCell ref="K96:N96"/>
    <mergeCell ref="K97:N97"/>
    <mergeCell ref="K99:N99"/>
    <mergeCell ref="H98:J98"/>
    <mergeCell ref="A87:F87"/>
    <mergeCell ref="A93:F93"/>
    <mergeCell ref="A97:F97"/>
    <mergeCell ref="A98:F98"/>
    <mergeCell ref="A96:F96"/>
    <mergeCell ref="A89:F89"/>
    <mergeCell ref="A92:F92"/>
    <mergeCell ref="A91:F91"/>
    <mergeCell ref="A94:F94"/>
    <mergeCell ref="A88:F88"/>
    <mergeCell ref="A86:F86"/>
    <mergeCell ref="H86:J86"/>
    <mergeCell ref="A75:F75"/>
    <mergeCell ref="A76:F76"/>
    <mergeCell ref="H77:J77"/>
    <mergeCell ref="H78:J78"/>
    <mergeCell ref="H79:J79"/>
    <mergeCell ref="H80:J80"/>
    <mergeCell ref="A81:F81"/>
    <mergeCell ref="G74:G75"/>
    <mergeCell ref="K67:N67"/>
    <mergeCell ref="K66:N66"/>
    <mergeCell ref="K64:N64"/>
    <mergeCell ref="K62:N63"/>
    <mergeCell ref="H27:J28"/>
    <mergeCell ref="H30:J30"/>
    <mergeCell ref="K30:N30"/>
    <mergeCell ref="K39:N39"/>
    <mergeCell ref="K53:N53"/>
    <mergeCell ref="K40:N40"/>
    <mergeCell ref="H39:J39"/>
    <mergeCell ref="A44:F44"/>
    <mergeCell ref="H44:J44"/>
    <mergeCell ref="A45:F45"/>
    <mergeCell ref="H1:N2"/>
    <mergeCell ref="J7:N7"/>
    <mergeCell ref="K41:N41"/>
    <mergeCell ref="A38:F38"/>
    <mergeCell ref="K33:N33"/>
    <mergeCell ref="A39:F39"/>
    <mergeCell ref="H72:J72"/>
    <mergeCell ref="H74:J75"/>
    <mergeCell ref="A74:F74"/>
    <mergeCell ref="A72:F72"/>
    <mergeCell ref="A1:G2"/>
    <mergeCell ref="F22:J22"/>
    <mergeCell ref="A47:F47"/>
    <mergeCell ref="H33:J33"/>
    <mergeCell ref="H34:J34"/>
    <mergeCell ref="A46:F46"/>
    <mergeCell ref="A55:F55"/>
    <mergeCell ref="H56:J56"/>
    <mergeCell ref="H52:J52"/>
    <mergeCell ref="A48:F48"/>
    <mergeCell ref="H48:J48"/>
    <mergeCell ref="A50:F50"/>
    <mergeCell ref="H50:J50"/>
    <mergeCell ref="A49:F49"/>
    <mergeCell ref="H49:J49"/>
    <mergeCell ref="A54:F54"/>
    <mergeCell ref="G62:G63"/>
    <mergeCell ref="A56:F56"/>
    <mergeCell ref="H47:J47"/>
    <mergeCell ref="A63:F63"/>
    <mergeCell ref="A59:F59"/>
    <mergeCell ref="A60:F60"/>
    <mergeCell ref="A58:F58"/>
    <mergeCell ref="H61:J61"/>
    <mergeCell ref="A57:F57"/>
    <mergeCell ref="A51:F51"/>
    <mergeCell ref="H71:J71"/>
    <mergeCell ref="H51:J51"/>
    <mergeCell ref="H65:J65"/>
    <mergeCell ref="H59:J59"/>
    <mergeCell ref="H58:J58"/>
    <mergeCell ref="H62:J63"/>
    <mergeCell ref="H60:J60"/>
    <mergeCell ref="H55:J55"/>
    <mergeCell ref="H53:J53"/>
    <mergeCell ref="H69:J69"/>
    <mergeCell ref="H40:J40"/>
    <mergeCell ref="H45:J45"/>
    <mergeCell ref="A40:F40"/>
    <mergeCell ref="H46:J46"/>
    <mergeCell ref="H41:J41"/>
    <mergeCell ref="A42:F42"/>
    <mergeCell ref="A43:F43"/>
    <mergeCell ref="G42:G43"/>
    <mergeCell ref="H42:J43"/>
  </mergeCells>
  <dataValidations count="2">
    <dataValidation type="whole" allowBlank="1" showInputMessage="1" showErrorMessage="1" prompt="Введите целое число" error="Введите целое число!" sqref="H27:J58 H67:H99 H62:J65 K29:N58 K27:N27 I67:J70 I72:J99 K62:N99">
      <formula1>-9999999999999</formula1>
      <formula2>9999999999999</formula2>
    </dataValidation>
    <dataValidation allowBlank="1" showInputMessage="1" showErrorMessage="1" prompt="Введите целое число" error="Введите целое число!" sqref="H66:J66"/>
  </dataValidations>
  <printOptions/>
  <pageMargins left="0.5905511811023623" right="0.1968503937007874" top="0.3937007874015748" bottom="0.1968503937007874" header="0" footer="0"/>
  <pageSetup fitToHeight="4" horizontalDpi="300" verticalDpi="300" orientation="portrait" paperSize="9" scale="91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195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6.625" style="0" customWidth="1"/>
    <col min="2" max="4" width="13.875" style="0" customWidth="1"/>
    <col min="5" max="5" width="13.875" style="2" customWidth="1"/>
    <col min="6" max="8" width="13.875" style="0" customWidth="1"/>
  </cols>
  <sheetData>
    <row r="1" spans="1:11" ht="12.75">
      <c r="A1" s="63">
        <f>ROW()</f>
        <v>1</v>
      </c>
      <c r="C1" s="5" t="str">
        <f>Данные!$A$3</f>
        <v>7085</v>
      </c>
      <c r="D1" s="6" t="s">
        <v>326</v>
      </c>
      <c r="E1" s="7" t="s">
        <v>315</v>
      </c>
      <c r="F1" t="str">
        <f>Данные!$A$1</f>
        <v>20201231</v>
      </c>
      <c r="G1">
        <f>Форма1!H29</f>
        <v>6197</v>
      </c>
      <c r="H1" s="1" t="s">
        <v>316</v>
      </c>
      <c r="I1" t="str">
        <f>Данные!$A$4</f>
        <v>BYN</v>
      </c>
      <c r="J1" t="s">
        <v>317</v>
      </c>
      <c r="K1" s="2"/>
    </row>
    <row r="2" spans="1:10" ht="12.75">
      <c r="A2" s="63">
        <f>ROW()</f>
        <v>2</v>
      </c>
      <c r="C2" s="5" t="str">
        <f>Данные!$A$3</f>
        <v>7085</v>
      </c>
      <c r="D2" s="6" t="s">
        <v>327</v>
      </c>
      <c r="E2" s="7" t="s">
        <v>315</v>
      </c>
      <c r="F2" t="str">
        <f>Данные!$A$1</f>
        <v>20201231</v>
      </c>
      <c r="G2">
        <f>Форма1!H30</f>
        <v>14</v>
      </c>
      <c r="H2" s="1" t="s">
        <v>316</v>
      </c>
      <c r="I2" t="str">
        <f>Данные!$A$4</f>
        <v>BYN</v>
      </c>
      <c r="J2" t="s">
        <v>317</v>
      </c>
    </row>
    <row r="3" spans="1:10" ht="12.75">
      <c r="A3" s="63">
        <f>ROW()</f>
        <v>3</v>
      </c>
      <c r="C3" s="5" t="str">
        <f>Данные!$A$3</f>
        <v>7085</v>
      </c>
      <c r="D3" s="6" t="s">
        <v>328</v>
      </c>
      <c r="E3" s="7" t="s">
        <v>315</v>
      </c>
      <c r="F3" t="str">
        <f>Данные!$A$1</f>
        <v>20201231</v>
      </c>
      <c r="G3">
        <f>Форма1!H31</f>
        <v>0</v>
      </c>
      <c r="H3" s="1" t="s">
        <v>316</v>
      </c>
      <c r="I3" t="str">
        <f>Данные!$A$4</f>
        <v>BYN</v>
      </c>
      <c r="J3" t="s">
        <v>317</v>
      </c>
    </row>
    <row r="4" spans="1:9" ht="12.75">
      <c r="A4" s="63">
        <f>ROW()</f>
        <v>4</v>
      </c>
      <c r="C4" s="5" t="str">
        <f>Данные!$A$3</f>
        <v>7085</v>
      </c>
      <c r="D4" s="6" t="s">
        <v>923</v>
      </c>
      <c r="E4" s="7" t="s">
        <v>315</v>
      </c>
      <c r="F4" t="str">
        <f>Данные!$A$1</f>
        <v>20201231</v>
      </c>
      <c r="G4">
        <f>Форма1!H33</f>
        <v>0</v>
      </c>
      <c r="H4" s="1" t="s">
        <v>316</v>
      </c>
      <c r="I4" t="str">
        <f>Данные!$A$4</f>
        <v>BYN</v>
      </c>
    </row>
    <row r="5" spans="1:9" ht="12.75">
      <c r="A5" s="63">
        <f>ROW()</f>
        <v>5</v>
      </c>
      <c r="C5" s="5" t="str">
        <f>Данные!$A$3</f>
        <v>7085</v>
      </c>
      <c r="D5" s="6" t="s">
        <v>924</v>
      </c>
      <c r="E5" s="7" t="s">
        <v>315</v>
      </c>
      <c r="F5" t="str">
        <f>Данные!$A$1</f>
        <v>20201231</v>
      </c>
      <c r="G5">
        <f>Форма1!H34</f>
        <v>0</v>
      </c>
      <c r="H5" s="1" t="s">
        <v>316</v>
      </c>
      <c r="I5" t="str">
        <f>Данные!$A$4</f>
        <v>BYN</v>
      </c>
    </row>
    <row r="6" spans="1:9" ht="12.75">
      <c r="A6" s="63">
        <f>ROW()</f>
        <v>6</v>
      </c>
      <c r="C6" s="5" t="str">
        <f>Данные!$A$3</f>
        <v>7085</v>
      </c>
      <c r="D6" s="6" t="s">
        <v>925</v>
      </c>
      <c r="E6" s="7" t="s">
        <v>315</v>
      </c>
      <c r="F6" t="str">
        <f>Данные!$A$1</f>
        <v>20201231</v>
      </c>
      <c r="G6">
        <f>Форма1!H35</f>
        <v>0</v>
      </c>
      <c r="H6" s="1" t="s">
        <v>316</v>
      </c>
      <c r="I6" t="str">
        <f>Данные!$A$4</f>
        <v>BYN</v>
      </c>
    </row>
    <row r="7" spans="1:10" ht="12.75">
      <c r="A7" s="63">
        <f>ROW()</f>
        <v>7</v>
      </c>
      <c r="C7" s="5" t="str">
        <f>Данные!$A$3</f>
        <v>7085</v>
      </c>
      <c r="D7" s="6" t="s">
        <v>329</v>
      </c>
      <c r="E7" s="7" t="s">
        <v>315</v>
      </c>
      <c r="F7" t="str">
        <f>Данные!$A$1</f>
        <v>20201231</v>
      </c>
      <c r="G7">
        <f>Форма1!H36</f>
        <v>20</v>
      </c>
      <c r="H7" s="1" t="s">
        <v>316</v>
      </c>
      <c r="I7" t="str">
        <f>Данные!$A$4</f>
        <v>BYN</v>
      </c>
      <c r="J7" t="s">
        <v>317</v>
      </c>
    </row>
    <row r="8" spans="1:10" ht="12.75">
      <c r="A8" s="63">
        <f>ROW()</f>
        <v>8</v>
      </c>
      <c r="C8" s="5" t="str">
        <f>Данные!$A$3</f>
        <v>7085</v>
      </c>
      <c r="D8" s="6" t="s">
        <v>330</v>
      </c>
      <c r="E8" s="7" t="s">
        <v>315</v>
      </c>
      <c r="F8" t="str">
        <f>Данные!$A$1</f>
        <v>20201231</v>
      </c>
      <c r="G8">
        <f>Форма1!H37</f>
        <v>0</v>
      </c>
      <c r="H8" s="1" t="s">
        <v>316</v>
      </c>
      <c r="I8" t="str">
        <f>Данные!$A$4</f>
        <v>BYN</v>
      </c>
      <c r="J8" t="s">
        <v>317</v>
      </c>
    </row>
    <row r="9" spans="1:9" ht="12.75">
      <c r="A9" s="63">
        <f>ROW()</f>
        <v>9</v>
      </c>
      <c r="C9" s="5" t="str">
        <f>Данные!$A$3</f>
        <v>7085</v>
      </c>
      <c r="D9" s="6" t="s">
        <v>926</v>
      </c>
      <c r="E9" s="7" t="s">
        <v>315</v>
      </c>
      <c r="F9" t="str">
        <f>Данные!$A$1</f>
        <v>20201231</v>
      </c>
      <c r="G9">
        <f>Форма1!H38</f>
        <v>0</v>
      </c>
      <c r="H9" s="1" t="s">
        <v>316</v>
      </c>
      <c r="I9" t="str">
        <f>Данные!$A$4</f>
        <v>BYN</v>
      </c>
    </row>
    <row r="10" spans="1:9" ht="12.75">
      <c r="A10" s="63">
        <f>ROW()</f>
        <v>10</v>
      </c>
      <c r="C10" s="5" t="str">
        <f>Данные!$A$3</f>
        <v>7085</v>
      </c>
      <c r="D10" s="6" t="s">
        <v>927</v>
      </c>
      <c r="E10" s="7" t="s">
        <v>315</v>
      </c>
      <c r="F10" t="str">
        <f>Данные!$A$1</f>
        <v>20201231</v>
      </c>
      <c r="G10">
        <f>Форма1!H39</f>
        <v>0</v>
      </c>
      <c r="H10" s="1" t="s">
        <v>316</v>
      </c>
      <c r="I10" t="str">
        <f>Данные!$A$4</f>
        <v>BYN</v>
      </c>
    </row>
    <row r="11" spans="1:9" ht="12.75">
      <c r="A11" s="63">
        <f>ROW()</f>
        <v>11</v>
      </c>
      <c r="C11" s="5" t="str">
        <f>Данные!$A$3</f>
        <v>7085</v>
      </c>
      <c r="D11" s="6" t="s">
        <v>928</v>
      </c>
      <c r="E11" s="7" t="s">
        <v>315</v>
      </c>
      <c r="F11" t="str">
        <f>Данные!$A$1</f>
        <v>20201231</v>
      </c>
      <c r="G11">
        <f>Форма1!H40</f>
        <v>21</v>
      </c>
      <c r="H11" s="1" t="s">
        <v>316</v>
      </c>
      <c r="I11" t="str">
        <f>Данные!$A$4</f>
        <v>BYN</v>
      </c>
    </row>
    <row r="12" spans="1:9" s="32" customFormat="1" ht="12.75">
      <c r="A12" s="63">
        <f>ROW()</f>
        <v>12</v>
      </c>
      <c r="C12" s="5" t="str">
        <f>Данные!$A$3</f>
        <v>7085</v>
      </c>
      <c r="D12" s="34" t="s">
        <v>133</v>
      </c>
      <c r="E12" s="35" t="s">
        <v>315</v>
      </c>
      <c r="F12" t="str">
        <f>Данные!$A$1</f>
        <v>20201231</v>
      </c>
      <c r="G12" s="32">
        <f>Форма1!H41</f>
        <v>6252</v>
      </c>
      <c r="H12" s="1" t="s">
        <v>316</v>
      </c>
      <c r="I12" t="str">
        <f>Данные!$A$4</f>
        <v>BYN</v>
      </c>
    </row>
    <row r="13" spans="1:10" ht="30" customHeight="1">
      <c r="A13" s="63">
        <f>ROW()</f>
        <v>13</v>
      </c>
      <c r="C13" s="5" t="str">
        <f>Данные!$A$3</f>
        <v>7085</v>
      </c>
      <c r="D13" s="6" t="s">
        <v>326</v>
      </c>
      <c r="E13" s="7" t="s">
        <v>318</v>
      </c>
      <c r="F13" t="str">
        <f>Данные!$A$1</f>
        <v>20201231</v>
      </c>
      <c r="G13">
        <f>Форма1!K29</f>
        <v>6381</v>
      </c>
      <c r="H13" s="1" t="s">
        <v>316</v>
      </c>
      <c r="I13" t="str">
        <f>Данные!$A$4</f>
        <v>BYN</v>
      </c>
      <c r="J13" t="s">
        <v>317</v>
      </c>
    </row>
    <row r="14" spans="1:10" ht="12.75">
      <c r="A14" s="63">
        <f>ROW()</f>
        <v>14</v>
      </c>
      <c r="C14" s="5" t="str">
        <f>Данные!$A$3</f>
        <v>7085</v>
      </c>
      <c r="D14" s="6" t="s">
        <v>327</v>
      </c>
      <c r="E14" s="7" t="s">
        <v>318</v>
      </c>
      <c r="F14" t="str">
        <f>Данные!$A$1</f>
        <v>20201231</v>
      </c>
      <c r="G14">
        <f>Форма1!K30</f>
        <v>18</v>
      </c>
      <c r="H14" s="1" t="s">
        <v>316</v>
      </c>
      <c r="I14" t="str">
        <f>Данные!$A$4</f>
        <v>BYN</v>
      </c>
      <c r="J14" t="s">
        <v>317</v>
      </c>
    </row>
    <row r="15" spans="1:10" ht="12.75">
      <c r="A15" s="63">
        <f>ROW()</f>
        <v>15</v>
      </c>
      <c r="C15" s="5" t="str">
        <f>Данные!$A$3</f>
        <v>7085</v>
      </c>
      <c r="D15" s="6" t="s">
        <v>328</v>
      </c>
      <c r="E15" s="7" t="s">
        <v>318</v>
      </c>
      <c r="F15" t="str">
        <f>Данные!$A$1</f>
        <v>20201231</v>
      </c>
      <c r="G15">
        <f>Форма1!K31</f>
        <v>0</v>
      </c>
      <c r="H15" s="1" t="s">
        <v>316</v>
      </c>
      <c r="I15" t="str">
        <f>Данные!$A$4</f>
        <v>BYN</v>
      </c>
      <c r="J15" t="s">
        <v>317</v>
      </c>
    </row>
    <row r="16" spans="1:9" ht="12.75">
      <c r="A16" s="63">
        <f>ROW()</f>
        <v>16</v>
      </c>
      <c r="C16" s="5" t="str">
        <f>Данные!$A$3</f>
        <v>7085</v>
      </c>
      <c r="D16" s="6" t="s">
        <v>923</v>
      </c>
      <c r="E16" s="7" t="s">
        <v>318</v>
      </c>
      <c r="F16" t="str">
        <f>Данные!$A$1</f>
        <v>20201231</v>
      </c>
      <c r="G16">
        <f>Форма1!K33</f>
        <v>0</v>
      </c>
      <c r="H16" s="1" t="s">
        <v>316</v>
      </c>
      <c r="I16" t="str">
        <f>Данные!$A$4</f>
        <v>BYN</v>
      </c>
    </row>
    <row r="17" spans="1:9" ht="12.75">
      <c r="A17" s="63">
        <f>ROW()</f>
        <v>17</v>
      </c>
      <c r="C17" s="5" t="str">
        <f>Данные!$A$3</f>
        <v>7085</v>
      </c>
      <c r="D17" s="6" t="s">
        <v>924</v>
      </c>
      <c r="E17" s="7" t="s">
        <v>318</v>
      </c>
      <c r="F17" t="str">
        <f>Данные!$A$1</f>
        <v>20201231</v>
      </c>
      <c r="G17">
        <f>Форма1!K34</f>
        <v>0</v>
      </c>
      <c r="H17" s="1" t="s">
        <v>316</v>
      </c>
      <c r="I17" t="str">
        <f>Данные!$A$4</f>
        <v>BYN</v>
      </c>
    </row>
    <row r="18" spans="1:9" ht="12.75">
      <c r="A18" s="63">
        <f>ROW()</f>
        <v>18</v>
      </c>
      <c r="C18" s="5" t="str">
        <f>Данные!$A$3</f>
        <v>7085</v>
      </c>
      <c r="D18" s="6" t="s">
        <v>925</v>
      </c>
      <c r="E18" s="7" t="s">
        <v>318</v>
      </c>
      <c r="F18" t="str">
        <f>Данные!$A$1</f>
        <v>20201231</v>
      </c>
      <c r="G18">
        <f>Форма1!K35</f>
        <v>0</v>
      </c>
      <c r="H18" s="1" t="s">
        <v>316</v>
      </c>
      <c r="I18" t="str">
        <f>Данные!$A$4</f>
        <v>BYN</v>
      </c>
    </row>
    <row r="19" spans="1:11" ht="12.75">
      <c r="A19" s="63">
        <f>ROW()</f>
        <v>19</v>
      </c>
      <c r="C19" s="5" t="str">
        <f>Данные!$A$3</f>
        <v>7085</v>
      </c>
      <c r="D19" s="6" t="s">
        <v>329</v>
      </c>
      <c r="E19" s="7" t="s">
        <v>318</v>
      </c>
      <c r="F19" t="str">
        <f>Данные!$A$1</f>
        <v>20201231</v>
      </c>
      <c r="G19">
        <f>Форма1!K36</f>
        <v>20</v>
      </c>
      <c r="H19" s="1" t="s">
        <v>316</v>
      </c>
      <c r="I19" t="str">
        <f>Данные!$A$4</f>
        <v>BYN</v>
      </c>
      <c r="J19" t="s">
        <v>317</v>
      </c>
      <c r="K19" s="2"/>
    </row>
    <row r="20" spans="1:10" ht="12.75">
      <c r="A20" s="63">
        <f>ROW()</f>
        <v>20</v>
      </c>
      <c r="C20" s="5" t="str">
        <f>Данные!$A$3</f>
        <v>7085</v>
      </c>
      <c r="D20" s="6" t="s">
        <v>330</v>
      </c>
      <c r="E20" s="7" t="s">
        <v>318</v>
      </c>
      <c r="F20" t="str">
        <f>Данные!$A$1</f>
        <v>20201231</v>
      </c>
      <c r="G20">
        <f>Форма1!K37</f>
        <v>0</v>
      </c>
      <c r="H20" s="1" t="s">
        <v>316</v>
      </c>
      <c r="I20" t="str">
        <f>Данные!$A$4</f>
        <v>BYN</v>
      </c>
      <c r="J20" t="s">
        <v>317</v>
      </c>
    </row>
    <row r="21" spans="1:9" ht="12.75">
      <c r="A21" s="63">
        <f>ROW()</f>
        <v>21</v>
      </c>
      <c r="C21" s="5" t="str">
        <f>Данные!$A$3</f>
        <v>7085</v>
      </c>
      <c r="D21" s="6" t="s">
        <v>926</v>
      </c>
      <c r="E21" s="7" t="s">
        <v>318</v>
      </c>
      <c r="F21" t="str">
        <f>Данные!$A$1</f>
        <v>20201231</v>
      </c>
      <c r="G21">
        <f>Форма1!K38</f>
        <v>0</v>
      </c>
      <c r="H21" s="1" t="s">
        <v>316</v>
      </c>
      <c r="I21" t="str">
        <f>Данные!$A$4</f>
        <v>BYN</v>
      </c>
    </row>
    <row r="22" spans="1:9" ht="12.75">
      <c r="A22" s="63">
        <f>ROW()</f>
        <v>22</v>
      </c>
      <c r="C22" s="5" t="str">
        <f>Данные!$A$3</f>
        <v>7085</v>
      </c>
      <c r="D22" s="6" t="s">
        <v>927</v>
      </c>
      <c r="E22" s="7" t="s">
        <v>318</v>
      </c>
      <c r="F22" t="str">
        <f>Данные!$A$1</f>
        <v>20201231</v>
      </c>
      <c r="G22">
        <f>Форма1!K39</f>
        <v>0</v>
      </c>
      <c r="H22" s="1" t="s">
        <v>316</v>
      </c>
      <c r="I22" t="str">
        <f>Данные!$A$4</f>
        <v>BYN</v>
      </c>
    </row>
    <row r="23" spans="1:9" ht="12.75">
      <c r="A23" s="63">
        <f>ROW()</f>
        <v>23</v>
      </c>
      <c r="C23" s="5" t="str">
        <f>Данные!$A$3</f>
        <v>7085</v>
      </c>
      <c r="D23" s="6" t="s">
        <v>928</v>
      </c>
      <c r="E23" s="7" t="s">
        <v>318</v>
      </c>
      <c r="F23" t="str">
        <f>Данные!$A$1</f>
        <v>20201231</v>
      </c>
      <c r="G23">
        <f>Форма1!K40</f>
        <v>7</v>
      </c>
      <c r="H23" s="1" t="s">
        <v>316</v>
      </c>
      <c r="I23" t="str">
        <f>Данные!$A$4</f>
        <v>BYN</v>
      </c>
    </row>
    <row r="24" spans="1:9" s="32" customFormat="1" ht="12.75">
      <c r="A24" s="63">
        <f>ROW()</f>
        <v>24</v>
      </c>
      <c r="C24" s="5" t="str">
        <f>Данные!$A$3</f>
        <v>7085</v>
      </c>
      <c r="D24" s="34" t="s">
        <v>133</v>
      </c>
      <c r="E24" s="35" t="s">
        <v>318</v>
      </c>
      <c r="F24" t="str">
        <f>Данные!$A$1</f>
        <v>20201231</v>
      </c>
      <c r="G24" s="32">
        <f>Форма1!K41</f>
        <v>6426</v>
      </c>
      <c r="H24" s="1" t="s">
        <v>316</v>
      </c>
      <c r="I24" t="str">
        <f>Данные!$A$4</f>
        <v>BYN</v>
      </c>
    </row>
    <row r="25" spans="1:9" s="32" customFormat="1" ht="26.25" customHeight="1">
      <c r="A25" s="63">
        <f>ROW()</f>
        <v>25</v>
      </c>
      <c r="C25" s="33" t="str">
        <f>Данные!$A$3</f>
        <v>7085</v>
      </c>
      <c r="D25" s="34" t="s">
        <v>134</v>
      </c>
      <c r="E25" s="35" t="s">
        <v>315</v>
      </c>
      <c r="F25" s="32" t="str">
        <f>Данные!$A$1</f>
        <v>20201231</v>
      </c>
      <c r="G25" s="32">
        <f>Форма1!H42</f>
        <v>1615</v>
      </c>
      <c r="H25" s="36" t="s">
        <v>316</v>
      </c>
      <c r="I25" s="32" t="str">
        <f>Данные!$A$4</f>
        <v>BYN</v>
      </c>
    </row>
    <row r="26" spans="1:10" s="37" customFormat="1" ht="12.75">
      <c r="A26" s="63">
        <f>ROW()</f>
        <v>26</v>
      </c>
      <c r="C26" s="68" t="str">
        <f>Данные!$A$3</f>
        <v>7085</v>
      </c>
      <c r="D26" s="69" t="s">
        <v>331</v>
      </c>
      <c r="E26" s="70" t="s">
        <v>315</v>
      </c>
      <c r="F26" s="37" t="str">
        <f>Данные!$A$1</f>
        <v>20201231</v>
      </c>
      <c r="G26" s="37">
        <f>Форма1!H44</f>
        <v>1107</v>
      </c>
      <c r="H26" s="71" t="s">
        <v>316</v>
      </c>
      <c r="I26" s="37" t="str">
        <f>Данные!$A$4</f>
        <v>BYN</v>
      </c>
      <c r="J26" s="37" t="s">
        <v>317</v>
      </c>
    </row>
    <row r="27" spans="1:10" s="37" customFormat="1" ht="12.75">
      <c r="A27" s="63">
        <f>ROW()</f>
        <v>27</v>
      </c>
      <c r="C27" s="68" t="str">
        <f>Данные!$A$3</f>
        <v>7085</v>
      </c>
      <c r="D27" s="69" t="s">
        <v>332</v>
      </c>
      <c r="E27" s="70" t="s">
        <v>315</v>
      </c>
      <c r="F27" s="37" t="str">
        <f>Данные!$A$1</f>
        <v>20201231</v>
      </c>
      <c r="G27" s="37">
        <f>Форма1!H45</f>
        <v>0</v>
      </c>
      <c r="H27" s="71" t="s">
        <v>316</v>
      </c>
      <c r="I27" s="37" t="str">
        <f>Данные!$A$4</f>
        <v>BYN</v>
      </c>
      <c r="J27" s="37" t="s">
        <v>317</v>
      </c>
    </row>
    <row r="28" spans="1:10" s="37" customFormat="1" ht="12.75">
      <c r="A28" s="63">
        <f>ROW()</f>
        <v>28</v>
      </c>
      <c r="C28" s="68" t="str">
        <f>Данные!$A$3</f>
        <v>7085</v>
      </c>
      <c r="D28" s="69" t="s">
        <v>333</v>
      </c>
      <c r="E28" s="70" t="s">
        <v>315</v>
      </c>
      <c r="F28" s="37" t="str">
        <f>Данные!$A$1</f>
        <v>20201231</v>
      </c>
      <c r="G28" s="37">
        <f>Форма1!H46</f>
        <v>269</v>
      </c>
      <c r="H28" s="71" t="s">
        <v>316</v>
      </c>
      <c r="I28" s="37" t="str">
        <f>Данные!$A$4</f>
        <v>BYN</v>
      </c>
      <c r="J28" s="37" t="s">
        <v>317</v>
      </c>
    </row>
    <row r="29" spans="1:10" s="37" customFormat="1" ht="12.75">
      <c r="A29" s="63">
        <f>ROW()</f>
        <v>29</v>
      </c>
      <c r="C29" s="68" t="str">
        <f>Данные!$A$3</f>
        <v>7085</v>
      </c>
      <c r="D29" s="69" t="s">
        <v>334</v>
      </c>
      <c r="E29" s="70" t="s">
        <v>315</v>
      </c>
      <c r="F29" s="37" t="str">
        <f>Данные!$A$1</f>
        <v>20201231</v>
      </c>
      <c r="G29" s="37">
        <f>Форма1!H47</f>
        <v>239</v>
      </c>
      <c r="H29" s="71" t="s">
        <v>316</v>
      </c>
      <c r="I29" s="37" t="str">
        <f>Данные!$A$4</f>
        <v>BYN</v>
      </c>
      <c r="J29" s="37" t="s">
        <v>317</v>
      </c>
    </row>
    <row r="30" spans="1:9" s="37" customFormat="1" ht="12.75">
      <c r="A30" s="63">
        <f>ROW()</f>
        <v>30</v>
      </c>
      <c r="C30" s="68" t="str">
        <f>Данные!$A$3</f>
        <v>7085</v>
      </c>
      <c r="D30" s="69" t="s">
        <v>392</v>
      </c>
      <c r="E30" s="70" t="s">
        <v>315</v>
      </c>
      <c r="F30" s="37" t="str">
        <f>Данные!$A$1</f>
        <v>20201231</v>
      </c>
      <c r="G30" s="37">
        <f>Форма1!H48</f>
        <v>0</v>
      </c>
      <c r="H30" s="71" t="s">
        <v>316</v>
      </c>
      <c r="I30" s="37" t="str">
        <f>Данные!$A$4</f>
        <v>BYN</v>
      </c>
    </row>
    <row r="31" spans="1:9" s="37" customFormat="1" ht="12.75">
      <c r="A31" s="63">
        <f>ROW()</f>
        <v>31</v>
      </c>
      <c r="C31" s="68" t="str">
        <f>Данные!$A$3</f>
        <v>7085</v>
      </c>
      <c r="D31" s="69" t="s">
        <v>393</v>
      </c>
      <c r="E31" s="70" t="s">
        <v>315</v>
      </c>
      <c r="F31" s="37" t="str">
        <f>Данные!$A$1</f>
        <v>20201231</v>
      </c>
      <c r="G31" s="37">
        <f>Форма1!H49</f>
        <v>0</v>
      </c>
      <c r="H31" s="71" t="s">
        <v>316</v>
      </c>
      <c r="I31" s="37" t="str">
        <f>Данные!$A$4</f>
        <v>BYN</v>
      </c>
    </row>
    <row r="32" spans="1:10" s="37" customFormat="1" ht="12.75">
      <c r="A32" s="63">
        <f>ROW()</f>
        <v>32</v>
      </c>
      <c r="C32" s="68" t="str">
        <f>Данные!$A$3</f>
        <v>7085</v>
      </c>
      <c r="D32" s="69" t="s">
        <v>335</v>
      </c>
      <c r="E32" s="70" t="s">
        <v>315</v>
      </c>
      <c r="F32" s="37" t="str">
        <f>Данные!$A$1</f>
        <v>20201231</v>
      </c>
      <c r="G32" s="37">
        <f>Форма1!H50</f>
        <v>0</v>
      </c>
      <c r="H32" s="71" t="s">
        <v>316</v>
      </c>
      <c r="I32" s="37" t="str">
        <f>Данные!$A$4</f>
        <v>BYN</v>
      </c>
      <c r="J32" s="37" t="s">
        <v>317</v>
      </c>
    </row>
    <row r="33" spans="1:9" s="32" customFormat="1" ht="12.75">
      <c r="A33" s="63">
        <f>ROW()</f>
        <v>33</v>
      </c>
      <c r="C33" s="33" t="str">
        <f>Данные!$A$3</f>
        <v>7085</v>
      </c>
      <c r="D33" s="34" t="s">
        <v>135</v>
      </c>
      <c r="E33" s="35" t="s">
        <v>315</v>
      </c>
      <c r="F33" s="32" t="str">
        <f>Данные!$A$1</f>
        <v>20201231</v>
      </c>
      <c r="G33" s="32">
        <f>Форма1!H51</f>
        <v>12</v>
      </c>
      <c r="H33" s="36" t="s">
        <v>316</v>
      </c>
      <c r="I33" s="32" t="str">
        <f>Данные!$A$4</f>
        <v>BYN</v>
      </c>
    </row>
    <row r="34" spans="1:9" s="32" customFormat="1" ht="12.75">
      <c r="A34" s="63">
        <f>ROW()</f>
        <v>34</v>
      </c>
      <c r="C34" s="33" t="str">
        <f>Данные!$A$3</f>
        <v>7085</v>
      </c>
      <c r="D34" s="34" t="s">
        <v>136</v>
      </c>
      <c r="E34" s="35" t="s">
        <v>315</v>
      </c>
      <c r="F34" s="32" t="str">
        <f>Данные!$A$1</f>
        <v>20201231</v>
      </c>
      <c r="G34" s="32">
        <f>Форма1!H52</f>
        <v>0</v>
      </c>
      <c r="H34" s="36" t="s">
        <v>316</v>
      </c>
      <c r="I34" s="32" t="str">
        <f>Данные!$A$4</f>
        <v>BYN</v>
      </c>
    </row>
    <row r="35" spans="1:10" s="37" customFormat="1" ht="12.75">
      <c r="A35" s="63">
        <f>ROW()</f>
        <v>35</v>
      </c>
      <c r="C35" s="68" t="str">
        <f>Данные!$A$3</f>
        <v>7085</v>
      </c>
      <c r="D35" s="69" t="s">
        <v>394</v>
      </c>
      <c r="E35" s="70" t="s">
        <v>315</v>
      </c>
      <c r="F35" s="37" t="str">
        <f>Данные!$A$1</f>
        <v>20201231</v>
      </c>
      <c r="G35" s="37">
        <f>Форма1!H53</f>
        <v>2810</v>
      </c>
      <c r="H35" s="71" t="s">
        <v>316</v>
      </c>
      <c r="I35" s="37" t="str">
        <f>Данные!$A$4</f>
        <v>BYN</v>
      </c>
      <c r="J35" s="37" t="s">
        <v>317</v>
      </c>
    </row>
    <row r="36" spans="1:10" s="37" customFormat="1" ht="12.75">
      <c r="A36" s="63">
        <f>ROW()</f>
        <v>36</v>
      </c>
      <c r="C36" s="68" t="str">
        <f>Данные!$A$3</f>
        <v>7085</v>
      </c>
      <c r="D36" s="69" t="s">
        <v>336</v>
      </c>
      <c r="E36" s="70" t="s">
        <v>315</v>
      </c>
      <c r="F36" s="37" t="str">
        <f>Данные!$A$1</f>
        <v>20201231</v>
      </c>
      <c r="G36" s="37">
        <f>Форма1!H54</f>
        <v>0</v>
      </c>
      <c r="H36" s="71" t="s">
        <v>316</v>
      </c>
      <c r="I36" s="37" t="str">
        <f>Данные!$A$4</f>
        <v>BYN</v>
      </c>
      <c r="J36" s="37" t="s">
        <v>317</v>
      </c>
    </row>
    <row r="37" spans="1:10" s="37" customFormat="1" ht="12.75">
      <c r="A37" s="63">
        <f>ROW()</f>
        <v>37</v>
      </c>
      <c r="C37" s="68" t="str">
        <f>Данные!$A$3</f>
        <v>7085</v>
      </c>
      <c r="D37" s="69" t="s">
        <v>337</v>
      </c>
      <c r="E37" s="70" t="s">
        <v>315</v>
      </c>
      <c r="F37" s="37" t="str">
        <f>Данные!$A$1</f>
        <v>20201231</v>
      </c>
      <c r="G37" s="37">
        <f>Форма1!H55</f>
        <v>117</v>
      </c>
      <c r="H37" s="71" t="s">
        <v>316</v>
      </c>
      <c r="I37" s="37" t="str">
        <f>Данные!$A$4</f>
        <v>BYN</v>
      </c>
      <c r="J37" s="37" t="s">
        <v>317</v>
      </c>
    </row>
    <row r="38" spans="1:9" s="63" customFormat="1" ht="12.75">
      <c r="A38" s="63">
        <f>ROW()</f>
        <v>38</v>
      </c>
      <c r="C38" s="64" t="str">
        <f>Данные!$A$3</f>
        <v>7085</v>
      </c>
      <c r="D38" s="65" t="s">
        <v>207</v>
      </c>
      <c r="E38" s="66" t="s">
        <v>315</v>
      </c>
      <c r="F38" s="63" t="str">
        <f>Данные!$A$1</f>
        <v>20201231</v>
      </c>
      <c r="G38" s="63">
        <f>Форма1!H56</f>
        <v>0</v>
      </c>
      <c r="H38" s="67" t="s">
        <v>316</v>
      </c>
      <c r="I38" s="63" t="str">
        <f>Данные!$A$4</f>
        <v>BYN</v>
      </c>
    </row>
    <row r="39" spans="1:9" s="32" customFormat="1" ht="12.75">
      <c r="A39" s="63">
        <f>ROW()</f>
        <v>39</v>
      </c>
      <c r="C39" s="33" t="str">
        <f>Данные!$A$3</f>
        <v>7085</v>
      </c>
      <c r="D39" s="34" t="s">
        <v>137</v>
      </c>
      <c r="E39" s="35" t="s">
        <v>315</v>
      </c>
      <c r="F39" s="32" t="str">
        <f>Данные!$A$1</f>
        <v>20201231</v>
      </c>
      <c r="G39" s="32">
        <f>Форма1!H57</f>
        <v>4554</v>
      </c>
      <c r="H39" s="36" t="s">
        <v>316</v>
      </c>
      <c r="I39" s="32" t="str">
        <f>Данные!$A$4</f>
        <v>BYN</v>
      </c>
    </row>
    <row r="40" spans="1:9" s="32" customFormat="1" ht="12.75">
      <c r="A40" s="63">
        <f>ROW()</f>
        <v>40</v>
      </c>
      <c r="C40" s="33" t="str">
        <f>Данные!$A$3</f>
        <v>7085</v>
      </c>
      <c r="D40" s="34" t="s">
        <v>140</v>
      </c>
      <c r="E40" s="35" t="s">
        <v>315</v>
      </c>
      <c r="F40" s="32" t="str">
        <f>Данные!$A$1</f>
        <v>20201231</v>
      </c>
      <c r="G40" s="32">
        <f>Форма1!H58</f>
        <v>10806</v>
      </c>
      <c r="H40" s="36" t="s">
        <v>316</v>
      </c>
      <c r="I40" s="32" t="str">
        <f>Данные!$A$4</f>
        <v>BYN</v>
      </c>
    </row>
    <row r="41" spans="1:9" s="32" customFormat="1" ht="22.5" customHeight="1">
      <c r="A41" s="63">
        <f>ROW()</f>
        <v>41</v>
      </c>
      <c r="C41" s="33" t="str">
        <f>Данные!$A$3</f>
        <v>7085</v>
      </c>
      <c r="D41" s="34" t="s">
        <v>134</v>
      </c>
      <c r="E41" s="35" t="s">
        <v>318</v>
      </c>
      <c r="F41" s="32" t="str">
        <f>Данные!$A$1</f>
        <v>20201231</v>
      </c>
      <c r="G41" s="32">
        <f>Форма1!K42</f>
        <v>1610</v>
      </c>
      <c r="H41" s="36" t="s">
        <v>316</v>
      </c>
      <c r="I41" s="32" t="str">
        <f>Данные!$A$4</f>
        <v>BYN</v>
      </c>
    </row>
    <row r="42" spans="1:10" ht="12.75">
      <c r="A42" s="63">
        <f>ROW()</f>
        <v>42</v>
      </c>
      <c r="C42" s="5" t="str">
        <f>Данные!$A$3</f>
        <v>7085</v>
      </c>
      <c r="D42" s="6" t="s">
        <v>331</v>
      </c>
      <c r="E42" s="7" t="s">
        <v>318</v>
      </c>
      <c r="F42" t="str">
        <f>Данные!$A$1</f>
        <v>20201231</v>
      </c>
      <c r="G42">
        <f>Форма1!K44</f>
        <v>1205</v>
      </c>
      <c r="H42" s="1" t="s">
        <v>316</v>
      </c>
      <c r="I42" t="str">
        <f>Данные!$A$4</f>
        <v>BYN</v>
      </c>
      <c r="J42" t="s">
        <v>317</v>
      </c>
    </row>
    <row r="43" spans="1:10" ht="12.75">
      <c r="A43" s="63">
        <f>ROW()</f>
        <v>43</v>
      </c>
      <c r="C43" s="5" t="str">
        <f>Данные!$A$3</f>
        <v>7085</v>
      </c>
      <c r="D43" s="6" t="s">
        <v>332</v>
      </c>
      <c r="E43" s="7" t="s">
        <v>318</v>
      </c>
      <c r="F43" t="str">
        <f>Данные!$A$1</f>
        <v>20201231</v>
      </c>
      <c r="G43">
        <f>Форма1!K45</f>
        <v>0</v>
      </c>
      <c r="H43" s="1" t="s">
        <v>316</v>
      </c>
      <c r="I43" t="str">
        <f>Данные!$A$4</f>
        <v>BYN</v>
      </c>
      <c r="J43" t="s">
        <v>317</v>
      </c>
    </row>
    <row r="44" spans="1:10" ht="12.75">
      <c r="A44" s="63">
        <f>ROW()</f>
        <v>44</v>
      </c>
      <c r="C44" s="5" t="str">
        <f>Данные!$A$3</f>
        <v>7085</v>
      </c>
      <c r="D44" s="6" t="s">
        <v>333</v>
      </c>
      <c r="E44" s="7" t="s">
        <v>318</v>
      </c>
      <c r="F44" t="str">
        <f>Данные!$A$1</f>
        <v>20201231</v>
      </c>
      <c r="G44">
        <f>Форма1!K46</f>
        <v>329</v>
      </c>
      <c r="H44" s="1" t="s">
        <v>316</v>
      </c>
      <c r="I44" t="str">
        <f>Данные!$A$4</f>
        <v>BYN</v>
      </c>
      <c r="J44" t="s">
        <v>317</v>
      </c>
    </row>
    <row r="45" spans="1:10" ht="12.75">
      <c r="A45" s="63">
        <f>ROW()</f>
        <v>45</v>
      </c>
      <c r="C45" s="5" t="str">
        <f>Данные!$A$3</f>
        <v>7085</v>
      </c>
      <c r="D45" s="6" t="s">
        <v>334</v>
      </c>
      <c r="E45" s="7" t="s">
        <v>318</v>
      </c>
      <c r="F45" t="str">
        <f>Данные!$A$1</f>
        <v>20201231</v>
      </c>
      <c r="G45">
        <f>Форма1!K47</f>
        <v>76</v>
      </c>
      <c r="H45" s="1" t="s">
        <v>316</v>
      </c>
      <c r="I45" t="str">
        <f>Данные!$A$4</f>
        <v>BYN</v>
      </c>
      <c r="J45" t="s">
        <v>317</v>
      </c>
    </row>
    <row r="46" spans="1:9" ht="12.75">
      <c r="A46" s="63">
        <f>ROW()</f>
        <v>46</v>
      </c>
      <c r="C46" s="5" t="str">
        <f>Данные!$A$3</f>
        <v>7085</v>
      </c>
      <c r="D46" s="6" t="s">
        <v>392</v>
      </c>
      <c r="E46" s="7" t="s">
        <v>318</v>
      </c>
      <c r="F46" t="str">
        <f>Данные!$A$1</f>
        <v>20201231</v>
      </c>
      <c r="G46">
        <f>Форма1!K48</f>
        <v>0</v>
      </c>
      <c r="H46" s="1" t="s">
        <v>316</v>
      </c>
      <c r="I46" t="str">
        <f>Данные!$A$4</f>
        <v>BYN</v>
      </c>
    </row>
    <row r="47" spans="1:9" ht="12.75">
      <c r="A47" s="63">
        <f>ROW()</f>
        <v>47</v>
      </c>
      <c r="C47" s="5" t="str">
        <f>Данные!$A$3</f>
        <v>7085</v>
      </c>
      <c r="D47" s="6" t="s">
        <v>393</v>
      </c>
      <c r="E47" s="7" t="s">
        <v>318</v>
      </c>
      <c r="F47" t="str">
        <f>Данные!$A$1</f>
        <v>20201231</v>
      </c>
      <c r="G47">
        <f>Форма1!K49</f>
        <v>0</v>
      </c>
      <c r="H47" s="1" t="s">
        <v>316</v>
      </c>
      <c r="I47" t="str">
        <f>Данные!$A$4</f>
        <v>BYN</v>
      </c>
    </row>
    <row r="48" spans="1:10" ht="12.75">
      <c r="A48" s="63">
        <f>ROW()</f>
        <v>48</v>
      </c>
      <c r="C48" s="5" t="str">
        <f>Данные!$A$3</f>
        <v>7085</v>
      </c>
      <c r="D48" s="6" t="s">
        <v>335</v>
      </c>
      <c r="E48" s="7" t="s">
        <v>318</v>
      </c>
      <c r="F48" t="str">
        <f>Данные!$A$1</f>
        <v>20201231</v>
      </c>
      <c r="G48">
        <f>Форма1!K50</f>
        <v>0</v>
      </c>
      <c r="H48" s="1" t="s">
        <v>316</v>
      </c>
      <c r="I48" t="str">
        <f>Данные!$A$4</f>
        <v>BYN</v>
      </c>
      <c r="J48" t="s">
        <v>317</v>
      </c>
    </row>
    <row r="49" spans="1:9" s="32" customFormat="1" ht="12.75">
      <c r="A49" s="63">
        <f>ROW()</f>
        <v>49</v>
      </c>
      <c r="C49" s="33" t="str">
        <f>Данные!$A$3</f>
        <v>7085</v>
      </c>
      <c r="D49" s="34" t="s">
        <v>135</v>
      </c>
      <c r="E49" s="35" t="s">
        <v>318</v>
      </c>
      <c r="F49" s="32" t="str">
        <f>Данные!$A$1</f>
        <v>20201231</v>
      </c>
      <c r="G49" s="32">
        <f>Форма1!K51</f>
        <v>22</v>
      </c>
      <c r="H49" s="36" t="s">
        <v>316</v>
      </c>
      <c r="I49" s="32" t="str">
        <f>Данные!$A$4</f>
        <v>BYN</v>
      </c>
    </row>
    <row r="50" spans="1:9" s="32" customFormat="1" ht="12.75">
      <c r="A50" s="63">
        <f>ROW()</f>
        <v>50</v>
      </c>
      <c r="C50" s="33" t="str">
        <f>Данные!$A$3</f>
        <v>7085</v>
      </c>
      <c r="D50" s="34" t="s">
        <v>136</v>
      </c>
      <c r="E50" s="35" t="s">
        <v>318</v>
      </c>
      <c r="F50" s="32" t="str">
        <f>Данные!$A$1</f>
        <v>20201231</v>
      </c>
      <c r="G50" s="32">
        <f>Форма1!K52</f>
        <v>78</v>
      </c>
      <c r="H50" s="36" t="s">
        <v>316</v>
      </c>
      <c r="I50" s="32" t="str">
        <f>Данные!$A$4</f>
        <v>BYN</v>
      </c>
    </row>
    <row r="51" spans="1:10" ht="12.75">
      <c r="A51" s="63">
        <f>ROW()</f>
        <v>51</v>
      </c>
      <c r="C51" s="5" t="str">
        <f>Данные!$A$3</f>
        <v>7085</v>
      </c>
      <c r="D51" s="6" t="s">
        <v>394</v>
      </c>
      <c r="E51" s="7" t="s">
        <v>318</v>
      </c>
      <c r="F51" t="str">
        <f>Данные!$A$1</f>
        <v>20201231</v>
      </c>
      <c r="G51">
        <f>Форма1!K53</f>
        <v>2825</v>
      </c>
      <c r="H51" s="1" t="s">
        <v>316</v>
      </c>
      <c r="I51" t="str">
        <f>Данные!$A$4</f>
        <v>BYN</v>
      </c>
      <c r="J51" t="s">
        <v>317</v>
      </c>
    </row>
    <row r="52" spans="1:10" ht="12.75">
      <c r="A52" s="63">
        <f>ROW()</f>
        <v>52</v>
      </c>
      <c r="C52" s="5" t="str">
        <f>Данные!$A$3</f>
        <v>7085</v>
      </c>
      <c r="D52" s="6" t="s">
        <v>336</v>
      </c>
      <c r="E52" s="7" t="s">
        <v>318</v>
      </c>
      <c r="F52" t="str">
        <f>Данные!$A$1</f>
        <v>20201231</v>
      </c>
      <c r="G52">
        <f>Форма1!K54</f>
        <v>0</v>
      </c>
      <c r="H52" s="1" t="s">
        <v>316</v>
      </c>
      <c r="I52" t="str">
        <f>Данные!$A$4</f>
        <v>BYN</v>
      </c>
      <c r="J52" t="s">
        <v>317</v>
      </c>
    </row>
    <row r="53" spans="1:10" s="24" customFormat="1" ht="12.75">
      <c r="A53" s="63">
        <f>ROW()</f>
        <v>53</v>
      </c>
      <c r="C53" s="25" t="str">
        <f>Данные!$A$3</f>
        <v>7085</v>
      </c>
      <c r="D53" s="26" t="s">
        <v>337</v>
      </c>
      <c r="E53" s="27" t="s">
        <v>318</v>
      </c>
      <c r="F53" s="24" t="str">
        <f>Данные!$A$1</f>
        <v>20201231</v>
      </c>
      <c r="G53" s="24">
        <f>Форма1!K55</f>
        <v>67</v>
      </c>
      <c r="H53" s="28" t="s">
        <v>316</v>
      </c>
      <c r="I53" s="24" t="str">
        <f>Данные!$A$4</f>
        <v>BYN</v>
      </c>
      <c r="J53" s="24" t="s">
        <v>317</v>
      </c>
    </row>
    <row r="54" spans="1:9" s="72" customFormat="1" ht="12.75">
      <c r="A54" s="63">
        <f>ROW()</f>
        <v>54</v>
      </c>
      <c r="C54" s="73" t="str">
        <f>Данные!$A$3</f>
        <v>7085</v>
      </c>
      <c r="D54" s="74" t="s">
        <v>207</v>
      </c>
      <c r="E54" s="75" t="s">
        <v>318</v>
      </c>
      <c r="F54" s="72" t="str">
        <f>Данные!$A$1</f>
        <v>20201231</v>
      </c>
      <c r="G54" s="72">
        <f>Форма1!K56</f>
        <v>0</v>
      </c>
      <c r="H54" s="76" t="s">
        <v>316</v>
      </c>
      <c r="I54" s="72" t="str">
        <f>Данные!$A$4</f>
        <v>BYN</v>
      </c>
    </row>
    <row r="55" spans="1:9" s="38" customFormat="1" ht="12.75">
      <c r="A55" s="63">
        <f>ROW()</f>
        <v>55</v>
      </c>
      <c r="C55" s="39" t="str">
        <f>Данные!$A$3</f>
        <v>7085</v>
      </c>
      <c r="D55" s="40" t="s">
        <v>137</v>
      </c>
      <c r="E55" s="41" t="s">
        <v>318</v>
      </c>
      <c r="F55" s="38" t="str">
        <f>Данные!$A$1</f>
        <v>20201231</v>
      </c>
      <c r="G55" s="38">
        <f>Форма1!K57</f>
        <v>4602</v>
      </c>
      <c r="H55" s="42" t="s">
        <v>316</v>
      </c>
      <c r="I55" s="38" t="str">
        <f>Данные!$A$4</f>
        <v>BYN</v>
      </c>
    </row>
    <row r="56" spans="1:9" s="38" customFormat="1" ht="12.75">
      <c r="A56" s="63">
        <f>ROW()</f>
        <v>56</v>
      </c>
      <c r="C56" s="39" t="str">
        <f>Данные!$A$3</f>
        <v>7085</v>
      </c>
      <c r="D56" s="40" t="s">
        <v>140</v>
      </c>
      <c r="E56" s="41" t="s">
        <v>318</v>
      </c>
      <c r="F56" s="38" t="str">
        <f>Данные!$A$1</f>
        <v>20201231</v>
      </c>
      <c r="G56" s="38">
        <f>Форма1!K58</f>
        <v>11028</v>
      </c>
      <c r="H56" s="42" t="s">
        <v>316</v>
      </c>
      <c r="I56" s="38" t="str">
        <f>Данные!$A$4</f>
        <v>BYN</v>
      </c>
    </row>
    <row r="57" spans="1:9" s="24" customFormat="1" ht="19.5" customHeight="1">
      <c r="A57" s="63">
        <f>ROW()</f>
        <v>57</v>
      </c>
      <c r="C57" s="25" t="str">
        <f>Данные!$A$3</f>
        <v>7085</v>
      </c>
      <c r="D57" s="26" t="s">
        <v>395</v>
      </c>
      <c r="E57" s="27" t="s">
        <v>315</v>
      </c>
      <c r="F57" s="24" t="str">
        <f>Данные!$A$1</f>
        <v>20201231</v>
      </c>
      <c r="G57" s="24">
        <f>Форма1!H62</f>
        <v>3608</v>
      </c>
      <c r="H57" s="28" t="s">
        <v>316</v>
      </c>
      <c r="I57" s="24" t="str">
        <f>Данные!$A$4</f>
        <v>BYN</v>
      </c>
    </row>
    <row r="58" spans="1:9" s="38" customFormat="1" ht="12.75">
      <c r="A58" s="63">
        <f>ROW()</f>
        <v>58</v>
      </c>
      <c r="C58" s="39" t="str">
        <f>Данные!$A$3</f>
        <v>7085</v>
      </c>
      <c r="D58" s="40" t="s">
        <v>141</v>
      </c>
      <c r="E58" s="41" t="s">
        <v>315</v>
      </c>
      <c r="F58" s="38" t="str">
        <f>Данные!$A$1</f>
        <v>20201231</v>
      </c>
      <c r="G58" s="38">
        <f>Форма1!H64</f>
        <v>0</v>
      </c>
      <c r="H58" s="42" t="s">
        <v>316</v>
      </c>
      <c r="I58" s="38" t="str">
        <f>Данные!$A$4</f>
        <v>BYN</v>
      </c>
    </row>
    <row r="59" spans="1:9" s="24" customFormat="1" ht="12.75">
      <c r="A59" s="63">
        <f>ROW()</f>
        <v>59</v>
      </c>
      <c r="C59" s="25" t="str">
        <f>Данные!$A$3</f>
        <v>7085</v>
      </c>
      <c r="D59" s="26" t="s">
        <v>396</v>
      </c>
      <c r="E59" s="27" t="s">
        <v>315</v>
      </c>
      <c r="F59" s="24" t="str">
        <f>Данные!$A$1</f>
        <v>20201231</v>
      </c>
      <c r="G59" s="24">
        <f>Форма1!H65</f>
        <v>0</v>
      </c>
      <c r="H59" s="28" t="s">
        <v>316</v>
      </c>
      <c r="I59" s="24" t="str">
        <f>Данные!$A$4</f>
        <v>BYN</v>
      </c>
    </row>
    <row r="60" spans="1:9" s="24" customFormat="1" ht="12.75">
      <c r="A60" s="63">
        <f>ROW()</f>
        <v>60</v>
      </c>
      <c r="C60" s="25" t="str">
        <f>Данные!$A$3</f>
        <v>7085</v>
      </c>
      <c r="D60" s="26" t="s">
        <v>397</v>
      </c>
      <c r="E60" s="27" t="s">
        <v>315</v>
      </c>
      <c r="F60" s="24" t="str">
        <f>Данные!$A$1</f>
        <v>20201231</v>
      </c>
      <c r="G60" s="24">
        <f>Форма1!H66</f>
        <v>132</v>
      </c>
      <c r="H60" s="28" t="s">
        <v>316</v>
      </c>
      <c r="I60" s="24" t="str">
        <f>Данные!$A$4</f>
        <v>BYN</v>
      </c>
    </row>
    <row r="61" spans="1:9" s="24" customFormat="1" ht="12.75">
      <c r="A61" s="63">
        <f>ROW()</f>
        <v>61</v>
      </c>
      <c r="C61" s="25" t="str">
        <f>Данные!$A$3</f>
        <v>7085</v>
      </c>
      <c r="D61" s="26" t="s">
        <v>398</v>
      </c>
      <c r="E61" s="27" t="s">
        <v>315</v>
      </c>
      <c r="F61" s="24" t="str">
        <f>Данные!$A$1</f>
        <v>20201231</v>
      </c>
      <c r="G61" s="24">
        <f>Форма1!H67</f>
        <v>5088</v>
      </c>
      <c r="H61" s="28" t="s">
        <v>316</v>
      </c>
      <c r="I61" s="24" t="str">
        <f>Данные!$A$4</f>
        <v>BYN</v>
      </c>
    </row>
    <row r="62" spans="1:9" s="24" customFormat="1" ht="12.75">
      <c r="A62" s="63">
        <f>ROW()</f>
        <v>62</v>
      </c>
      <c r="C62" s="25" t="str">
        <f>Данные!$A$3</f>
        <v>7085</v>
      </c>
      <c r="D62" s="26" t="s">
        <v>399</v>
      </c>
      <c r="E62" s="27" t="s">
        <v>315</v>
      </c>
      <c r="F62" s="24" t="str">
        <f>Данные!$A$1</f>
        <v>20201231</v>
      </c>
      <c r="G62" s="24">
        <f>Форма1!H68</f>
        <v>1111</v>
      </c>
      <c r="H62" s="28" t="s">
        <v>316</v>
      </c>
      <c r="I62" s="24" t="str">
        <f>Данные!$A$4</f>
        <v>BYN</v>
      </c>
    </row>
    <row r="63" spans="1:9" s="24" customFormat="1" ht="12.75">
      <c r="A63" s="114">
        <f>ROW()</f>
        <v>63</v>
      </c>
      <c r="B63" s="115"/>
      <c r="C63" s="116" t="str">
        <f>Данные!$A$3</f>
        <v>7085</v>
      </c>
      <c r="D63" s="117" t="s">
        <v>966</v>
      </c>
      <c r="E63" s="118" t="s">
        <v>315</v>
      </c>
      <c r="F63" s="115" t="str">
        <f>Данные!$A$1</f>
        <v>20201231</v>
      </c>
      <c r="G63" s="115">
        <f>Форма1!H69</f>
        <v>0</v>
      </c>
      <c r="H63" s="119" t="s">
        <v>316</v>
      </c>
      <c r="I63" s="115" t="str">
        <f>Данные!$A$4</f>
        <v>BYN</v>
      </c>
    </row>
    <row r="64" spans="1:9" s="24" customFormat="1" ht="12.75">
      <c r="A64" s="114">
        <f>ROW()</f>
        <v>64</v>
      </c>
      <c r="B64" s="115"/>
      <c r="C64" s="116" t="str">
        <f>Данные!$A$3</f>
        <v>7085</v>
      </c>
      <c r="D64" s="117" t="s">
        <v>967</v>
      </c>
      <c r="E64" s="118" t="s">
        <v>315</v>
      </c>
      <c r="F64" s="115" t="str">
        <f>Данные!$A$1</f>
        <v>20201231</v>
      </c>
      <c r="G64" s="115">
        <f>Форма1!H70</f>
        <v>88</v>
      </c>
      <c r="H64" s="119" t="s">
        <v>316</v>
      </c>
      <c r="I64" s="115" t="str">
        <f>Данные!$A$4</f>
        <v>BYN</v>
      </c>
    </row>
    <row r="65" spans="1:9" s="24" customFormat="1" ht="12.75">
      <c r="A65" s="63">
        <f>ROW()</f>
        <v>65</v>
      </c>
      <c r="C65" s="25" t="str">
        <f>Данные!$A$3</f>
        <v>7085</v>
      </c>
      <c r="D65" s="26" t="s">
        <v>400</v>
      </c>
      <c r="E65" s="27" t="s">
        <v>315</v>
      </c>
      <c r="F65" s="24" t="str">
        <f>Данные!$A$1</f>
        <v>20201231</v>
      </c>
      <c r="G65" s="24">
        <f>Форма1!H71</f>
        <v>0</v>
      </c>
      <c r="H65" s="28" t="s">
        <v>316</v>
      </c>
      <c r="I65" s="24" t="str">
        <f>Данные!$A$4</f>
        <v>BYN</v>
      </c>
    </row>
    <row r="66" spans="1:9" s="24" customFormat="1" ht="12.75">
      <c r="A66" s="63">
        <f>ROW()</f>
        <v>66</v>
      </c>
      <c r="C66" s="25" t="str">
        <f>Данные!$A$3</f>
        <v>7085</v>
      </c>
      <c r="D66" s="26" t="s">
        <v>929</v>
      </c>
      <c r="E66" s="27" t="s">
        <v>315</v>
      </c>
      <c r="F66" s="24" t="str">
        <f>Данные!$A$1</f>
        <v>20201231</v>
      </c>
      <c r="G66" s="24">
        <f>Форма1!H72</f>
        <v>0</v>
      </c>
      <c r="H66" s="28" t="s">
        <v>316</v>
      </c>
      <c r="I66" s="24" t="str">
        <f>Данные!$A$4</f>
        <v>BYN</v>
      </c>
    </row>
    <row r="67" spans="1:9" s="38" customFormat="1" ht="12.75">
      <c r="A67" s="63">
        <f>ROW()</f>
        <v>67</v>
      </c>
      <c r="C67" s="39" t="str">
        <f>Данные!$A$3</f>
        <v>7085</v>
      </c>
      <c r="D67" s="40" t="s">
        <v>142</v>
      </c>
      <c r="E67" s="41" t="s">
        <v>315</v>
      </c>
      <c r="F67" s="38" t="str">
        <f>Данные!$A$1</f>
        <v>20201231</v>
      </c>
      <c r="G67" s="38">
        <f>Форма1!H73</f>
        <v>9939</v>
      </c>
      <c r="H67" s="42" t="s">
        <v>316</v>
      </c>
      <c r="I67" s="38" t="str">
        <f>Данные!$A$4</f>
        <v>BYN</v>
      </c>
    </row>
    <row r="68" spans="1:9" s="24" customFormat="1" ht="18.75" customHeight="1">
      <c r="A68" s="63">
        <f>ROW()</f>
        <v>68</v>
      </c>
      <c r="C68" s="25" t="str">
        <f>Данные!$A$3</f>
        <v>7085</v>
      </c>
      <c r="D68" s="26" t="s">
        <v>395</v>
      </c>
      <c r="E68" s="7" t="s">
        <v>318</v>
      </c>
      <c r="F68" s="24" t="str">
        <f>Данные!$A$1</f>
        <v>20201231</v>
      </c>
      <c r="G68" s="24">
        <f>Форма1!K62</f>
        <v>3608</v>
      </c>
      <c r="H68" s="28" t="s">
        <v>316</v>
      </c>
      <c r="I68" s="24" t="str">
        <f>Данные!$A$4</f>
        <v>BYN</v>
      </c>
    </row>
    <row r="69" spans="1:9" s="38" customFormat="1" ht="12.75">
      <c r="A69" s="63">
        <f>ROW()</f>
        <v>69</v>
      </c>
      <c r="C69" s="39" t="str">
        <f>Данные!$A$3</f>
        <v>7085</v>
      </c>
      <c r="D69" s="40" t="s">
        <v>141</v>
      </c>
      <c r="E69" s="35" t="s">
        <v>318</v>
      </c>
      <c r="F69" s="38" t="str">
        <f>Данные!$A$1</f>
        <v>20201231</v>
      </c>
      <c r="G69" s="38">
        <f>Форма1!K64</f>
        <v>0</v>
      </c>
      <c r="H69" s="42" t="s">
        <v>316</v>
      </c>
      <c r="I69" s="38" t="str">
        <f>Данные!$A$4</f>
        <v>BYN</v>
      </c>
    </row>
    <row r="70" spans="1:9" s="24" customFormat="1" ht="12.75">
      <c r="A70" s="63">
        <f>ROW()</f>
        <v>70</v>
      </c>
      <c r="C70" s="25" t="str">
        <f>Данные!$A$3</f>
        <v>7085</v>
      </c>
      <c r="D70" s="26" t="s">
        <v>396</v>
      </c>
      <c r="E70" s="7" t="s">
        <v>318</v>
      </c>
      <c r="F70" s="24" t="str">
        <f>Данные!$A$1</f>
        <v>20201231</v>
      </c>
      <c r="G70" s="24">
        <f>Форма1!K65</f>
        <v>0</v>
      </c>
      <c r="H70" s="28" t="s">
        <v>316</v>
      </c>
      <c r="I70" s="24" t="str">
        <f>Данные!$A$4</f>
        <v>BYN</v>
      </c>
    </row>
    <row r="71" spans="1:9" s="24" customFormat="1" ht="12.75">
      <c r="A71" s="63">
        <f>ROW()</f>
        <v>71</v>
      </c>
      <c r="C71" s="25" t="str">
        <f>Данные!$A$3</f>
        <v>7085</v>
      </c>
      <c r="D71" s="26" t="s">
        <v>397</v>
      </c>
      <c r="E71" s="7" t="s">
        <v>318</v>
      </c>
      <c r="F71" s="24" t="str">
        <f>Данные!$A$1</f>
        <v>20201231</v>
      </c>
      <c r="G71" s="24">
        <f>Форма1!K66</f>
        <v>132</v>
      </c>
      <c r="H71" s="28" t="s">
        <v>316</v>
      </c>
      <c r="I71" s="24" t="str">
        <f>Данные!$A$4</f>
        <v>BYN</v>
      </c>
    </row>
    <row r="72" spans="1:9" s="24" customFormat="1" ht="12.75">
      <c r="A72" s="63">
        <f>ROW()</f>
        <v>72</v>
      </c>
      <c r="C72" s="25" t="str">
        <f>Данные!$A$3</f>
        <v>7085</v>
      </c>
      <c r="D72" s="26" t="s">
        <v>398</v>
      </c>
      <c r="E72" s="7" t="s">
        <v>318</v>
      </c>
      <c r="F72" s="24" t="str">
        <f>Данные!$A$1</f>
        <v>20201231</v>
      </c>
      <c r="G72" s="24">
        <f>Форма1!K67</f>
        <v>4746</v>
      </c>
      <c r="H72" s="28" t="s">
        <v>316</v>
      </c>
      <c r="I72" s="24" t="str">
        <f>Данные!$A$4</f>
        <v>BYN</v>
      </c>
    </row>
    <row r="73" spans="1:9" s="24" customFormat="1" ht="12.75">
      <c r="A73" s="72">
        <f>ROW()</f>
        <v>73</v>
      </c>
      <c r="C73" s="25" t="str">
        <f>Данные!$A$3</f>
        <v>7085</v>
      </c>
      <c r="D73" s="26" t="s">
        <v>399</v>
      </c>
      <c r="E73" s="27" t="s">
        <v>318</v>
      </c>
      <c r="F73" s="24" t="str">
        <f>Данные!$A$1</f>
        <v>20201231</v>
      </c>
      <c r="G73" s="24">
        <f>Форма1!K68</f>
        <v>421</v>
      </c>
      <c r="H73" s="28" t="s">
        <v>316</v>
      </c>
      <c r="I73" s="24" t="str">
        <f>Данные!$A$4</f>
        <v>BYN</v>
      </c>
    </row>
    <row r="74" spans="1:9" s="24" customFormat="1" ht="12.75">
      <c r="A74" s="114">
        <f>ROW()</f>
        <v>74</v>
      </c>
      <c r="B74" s="115"/>
      <c r="C74" s="116" t="str">
        <f>Данные!$A$3</f>
        <v>7085</v>
      </c>
      <c r="D74" s="117" t="s">
        <v>966</v>
      </c>
      <c r="E74" s="118" t="s">
        <v>318</v>
      </c>
      <c r="F74" s="115" t="str">
        <f>Данные!$A$1</f>
        <v>20201231</v>
      </c>
      <c r="G74" s="115">
        <f>Форма1!K69</f>
        <v>0</v>
      </c>
      <c r="H74" s="119" t="s">
        <v>316</v>
      </c>
      <c r="I74" s="115" t="str">
        <f>Данные!$A$4</f>
        <v>BYN</v>
      </c>
    </row>
    <row r="75" spans="1:9" s="24" customFormat="1" ht="12.75">
      <c r="A75" s="114">
        <f>ROW()</f>
        <v>75</v>
      </c>
      <c r="B75" s="115"/>
      <c r="C75" s="116" t="str">
        <f>Данные!$A$3</f>
        <v>7085</v>
      </c>
      <c r="D75" s="117" t="s">
        <v>967</v>
      </c>
      <c r="E75" s="118" t="s">
        <v>318</v>
      </c>
      <c r="F75" s="115" t="str">
        <f>Данные!$A$1</f>
        <v>20201231</v>
      </c>
      <c r="G75" s="115">
        <f>Форма1!K70</f>
        <v>88</v>
      </c>
      <c r="H75" s="119" t="s">
        <v>316</v>
      </c>
      <c r="I75" s="115" t="str">
        <f>Данные!$A$4</f>
        <v>BYN</v>
      </c>
    </row>
    <row r="76" spans="1:9" s="24" customFormat="1" ht="12.75">
      <c r="A76" s="63">
        <f>ROW()</f>
        <v>76</v>
      </c>
      <c r="C76" s="25" t="str">
        <f>Данные!$A$3</f>
        <v>7085</v>
      </c>
      <c r="D76" s="26" t="s">
        <v>400</v>
      </c>
      <c r="E76" s="7" t="s">
        <v>318</v>
      </c>
      <c r="F76" s="24" t="str">
        <f>Данные!$A$1</f>
        <v>20201231</v>
      </c>
      <c r="G76" s="24">
        <f>Форма1!K71</f>
        <v>0</v>
      </c>
      <c r="H76" s="28" t="s">
        <v>316</v>
      </c>
      <c r="I76" s="24" t="str">
        <f>Данные!$A$4</f>
        <v>BYN</v>
      </c>
    </row>
    <row r="77" spans="1:9" s="24" customFormat="1" ht="12.75">
      <c r="A77" s="63">
        <f>ROW()</f>
        <v>77</v>
      </c>
      <c r="C77" s="25" t="str">
        <f>Данные!$A$3</f>
        <v>7085</v>
      </c>
      <c r="D77" s="26" t="s">
        <v>929</v>
      </c>
      <c r="E77" s="7" t="s">
        <v>318</v>
      </c>
      <c r="F77" s="24" t="str">
        <f>Данные!$A$1</f>
        <v>20201231</v>
      </c>
      <c r="G77" s="24">
        <f>Форма1!K72</f>
        <v>0</v>
      </c>
      <c r="H77" s="28" t="s">
        <v>316</v>
      </c>
      <c r="I77" s="24" t="str">
        <f>Данные!$A$4</f>
        <v>BYN</v>
      </c>
    </row>
    <row r="78" spans="1:9" s="38" customFormat="1" ht="12.75">
      <c r="A78" s="63">
        <f>ROW()</f>
        <v>78</v>
      </c>
      <c r="C78" s="39" t="str">
        <f>Данные!$A$3</f>
        <v>7085</v>
      </c>
      <c r="D78" s="40" t="s">
        <v>142</v>
      </c>
      <c r="E78" s="35" t="s">
        <v>318</v>
      </c>
      <c r="F78" s="38" t="str">
        <f>Данные!$A$1</f>
        <v>20201231</v>
      </c>
      <c r="G78" s="38">
        <f>Форма1!K73</f>
        <v>8907</v>
      </c>
      <c r="H78" s="42" t="s">
        <v>316</v>
      </c>
      <c r="I78" s="38" t="str">
        <f>Данные!$A$4</f>
        <v>BYN</v>
      </c>
    </row>
    <row r="79" spans="1:10" s="24" customFormat="1" ht="25.5" customHeight="1">
      <c r="A79" s="63">
        <f>ROW()</f>
        <v>79</v>
      </c>
      <c r="C79" s="25" t="str">
        <f>Данные!$A$3</f>
        <v>7085</v>
      </c>
      <c r="D79" s="26" t="s">
        <v>401</v>
      </c>
      <c r="E79" s="27" t="s">
        <v>315</v>
      </c>
      <c r="F79" s="24" t="str">
        <f>Данные!$A$1</f>
        <v>20201231</v>
      </c>
      <c r="G79" s="24">
        <f>Форма1!H74</f>
        <v>173</v>
      </c>
      <c r="H79" s="28" t="s">
        <v>316</v>
      </c>
      <c r="I79" s="24" t="str">
        <f>Данные!$A$4</f>
        <v>BYN</v>
      </c>
      <c r="J79" s="24" t="s">
        <v>317</v>
      </c>
    </row>
    <row r="80" spans="1:10" ht="12.75">
      <c r="A80" s="63">
        <f>ROW()</f>
        <v>80</v>
      </c>
      <c r="C80" s="5" t="str">
        <f>Данные!$A$3</f>
        <v>7085</v>
      </c>
      <c r="D80" s="6" t="s">
        <v>402</v>
      </c>
      <c r="E80" s="7" t="s">
        <v>315</v>
      </c>
      <c r="F80" t="str">
        <f>Данные!$A$1</f>
        <v>20201231</v>
      </c>
      <c r="G80">
        <f>Форма1!H76</f>
        <v>0</v>
      </c>
      <c r="H80" s="1" t="s">
        <v>316</v>
      </c>
      <c r="I80" t="str">
        <f>Данные!$A$4</f>
        <v>BYN</v>
      </c>
      <c r="J80" t="s">
        <v>317</v>
      </c>
    </row>
    <row r="81" spans="1:9" ht="12.75">
      <c r="A81" s="63">
        <f>ROW()</f>
        <v>81</v>
      </c>
      <c r="C81" s="5" t="str">
        <f>Данные!$A$3</f>
        <v>7085</v>
      </c>
      <c r="D81" s="6" t="s">
        <v>930</v>
      </c>
      <c r="E81" s="7" t="s">
        <v>315</v>
      </c>
      <c r="F81" t="str">
        <f>Данные!$A$1</f>
        <v>20201231</v>
      </c>
      <c r="G81">
        <f>Форма1!H77</f>
        <v>0</v>
      </c>
      <c r="H81" s="1" t="s">
        <v>316</v>
      </c>
      <c r="I81" t="str">
        <f>Данные!$A$4</f>
        <v>BYN</v>
      </c>
    </row>
    <row r="82" spans="1:9" ht="12.75">
      <c r="A82" s="63">
        <f>ROW()</f>
        <v>82</v>
      </c>
      <c r="C82" s="5" t="str">
        <f>Данные!$A$3</f>
        <v>7085</v>
      </c>
      <c r="D82" s="6" t="s">
        <v>931</v>
      </c>
      <c r="E82" s="7" t="s">
        <v>315</v>
      </c>
      <c r="F82" t="str">
        <f>Данные!$A$1</f>
        <v>20201231</v>
      </c>
      <c r="G82">
        <f>Форма1!H78</f>
        <v>0</v>
      </c>
      <c r="H82" s="1" t="s">
        <v>316</v>
      </c>
      <c r="I82" t="str">
        <f>Данные!$A$4</f>
        <v>BYN</v>
      </c>
    </row>
    <row r="83" spans="1:9" ht="12.75">
      <c r="A83" s="63">
        <f>ROW()</f>
        <v>83</v>
      </c>
      <c r="C83" s="5" t="str">
        <f>Данные!$A$3</f>
        <v>7085</v>
      </c>
      <c r="D83" s="6" t="s">
        <v>932</v>
      </c>
      <c r="E83" s="7" t="s">
        <v>315</v>
      </c>
      <c r="F83" t="str">
        <f>Данные!$A$1</f>
        <v>20201231</v>
      </c>
      <c r="G83">
        <f>Форма1!H79</f>
        <v>0</v>
      </c>
      <c r="H83" s="1" t="s">
        <v>316</v>
      </c>
      <c r="I83" t="str">
        <f>Данные!$A$4</f>
        <v>BYN</v>
      </c>
    </row>
    <row r="84" spans="1:9" ht="12.75">
      <c r="A84" s="63">
        <f>ROW()</f>
        <v>84</v>
      </c>
      <c r="C84" s="5" t="str">
        <f>Данные!$A$3</f>
        <v>7085</v>
      </c>
      <c r="D84" s="6" t="s">
        <v>933</v>
      </c>
      <c r="E84" s="7" t="s">
        <v>315</v>
      </c>
      <c r="F84" t="str">
        <f>Данные!$A$1</f>
        <v>20201231</v>
      </c>
      <c r="G84">
        <f>Форма1!H80</f>
        <v>0</v>
      </c>
      <c r="H84" s="1" t="s">
        <v>316</v>
      </c>
      <c r="I84" t="str">
        <f>Данные!$A$4</f>
        <v>BYN</v>
      </c>
    </row>
    <row r="85" spans="1:9" s="32" customFormat="1" ht="12.75">
      <c r="A85" s="63">
        <f>ROW()</f>
        <v>85</v>
      </c>
      <c r="C85" s="33" t="str">
        <f>Данные!$A$3</f>
        <v>7085</v>
      </c>
      <c r="D85" s="34" t="s">
        <v>143</v>
      </c>
      <c r="E85" s="35" t="s">
        <v>315</v>
      </c>
      <c r="F85" s="32" t="str">
        <f>Данные!$A$1</f>
        <v>20201231</v>
      </c>
      <c r="G85" s="32">
        <f>Форма1!H81</f>
        <v>173</v>
      </c>
      <c r="H85" s="36" t="s">
        <v>316</v>
      </c>
      <c r="I85" s="32" t="str">
        <f>Данные!$A$4</f>
        <v>BYN</v>
      </c>
    </row>
    <row r="86" spans="1:10" s="24" customFormat="1" ht="19.5" customHeight="1">
      <c r="A86" s="63">
        <f>ROW()</f>
        <v>86</v>
      </c>
      <c r="C86" s="25" t="str">
        <f>Данные!$A$3</f>
        <v>7085</v>
      </c>
      <c r="D86" s="26" t="s">
        <v>401</v>
      </c>
      <c r="E86" s="7" t="s">
        <v>318</v>
      </c>
      <c r="F86" s="24" t="str">
        <f>Данные!$A$1</f>
        <v>20201231</v>
      </c>
      <c r="G86" s="24">
        <f>Форма1!K74</f>
        <v>0</v>
      </c>
      <c r="H86" s="28" t="s">
        <v>316</v>
      </c>
      <c r="I86" s="24" t="str">
        <f>Данные!$A$4</f>
        <v>BYN</v>
      </c>
      <c r="J86" s="24" t="s">
        <v>317</v>
      </c>
    </row>
    <row r="87" spans="1:10" ht="12.75">
      <c r="A87" s="63">
        <f>ROW()</f>
        <v>87</v>
      </c>
      <c r="C87" s="5" t="str">
        <f>Данные!$A$3</f>
        <v>7085</v>
      </c>
      <c r="D87" s="6" t="s">
        <v>402</v>
      </c>
      <c r="E87" s="7" t="s">
        <v>318</v>
      </c>
      <c r="F87" t="str">
        <f>Данные!$A$1</f>
        <v>20201231</v>
      </c>
      <c r="G87" s="24">
        <f>Форма1!K76</f>
        <v>0</v>
      </c>
      <c r="H87" s="1" t="s">
        <v>316</v>
      </c>
      <c r="I87" t="str">
        <f>Данные!$A$4</f>
        <v>BYN</v>
      </c>
      <c r="J87" t="s">
        <v>317</v>
      </c>
    </row>
    <row r="88" spans="1:9" ht="12.75">
      <c r="A88" s="63">
        <f>ROW()</f>
        <v>88</v>
      </c>
      <c r="C88" s="5" t="str">
        <f>Данные!$A$3</f>
        <v>7085</v>
      </c>
      <c r="D88" s="6" t="s">
        <v>930</v>
      </c>
      <c r="E88" s="7" t="s">
        <v>318</v>
      </c>
      <c r="F88" t="str">
        <f>Данные!$A$1</f>
        <v>20201231</v>
      </c>
      <c r="G88" s="24">
        <f>Форма1!K77</f>
        <v>0</v>
      </c>
      <c r="H88" s="1" t="s">
        <v>316</v>
      </c>
      <c r="I88" t="str">
        <f>Данные!$A$4</f>
        <v>BYN</v>
      </c>
    </row>
    <row r="89" spans="1:9" ht="12.75">
      <c r="A89" s="63">
        <f>ROW()</f>
        <v>89</v>
      </c>
      <c r="C89" s="5" t="str">
        <f>Данные!$A$3</f>
        <v>7085</v>
      </c>
      <c r="D89" s="6" t="s">
        <v>931</v>
      </c>
      <c r="E89" s="7" t="s">
        <v>318</v>
      </c>
      <c r="F89" t="str">
        <f>Данные!$A$1</f>
        <v>20201231</v>
      </c>
      <c r="G89" s="24">
        <f>Форма1!K78</f>
        <v>0</v>
      </c>
      <c r="H89" s="1" t="s">
        <v>316</v>
      </c>
      <c r="I89" t="str">
        <f>Данные!$A$4</f>
        <v>BYN</v>
      </c>
    </row>
    <row r="90" spans="1:9" ht="12.75">
      <c r="A90" s="63">
        <f>ROW()</f>
        <v>90</v>
      </c>
      <c r="C90" s="5" t="str">
        <f>Данные!$A$3</f>
        <v>7085</v>
      </c>
      <c r="D90" s="6" t="s">
        <v>932</v>
      </c>
      <c r="E90" s="7" t="s">
        <v>318</v>
      </c>
      <c r="F90" t="str">
        <f>Данные!$A$1</f>
        <v>20201231</v>
      </c>
      <c r="G90" s="24">
        <f>Форма1!K79</f>
        <v>0</v>
      </c>
      <c r="H90" s="1" t="s">
        <v>316</v>
      </c>
      <c r="I90" t="str">
        <f>Данные!$A$4</f>
        <v>BYN</v>
      </c>
    </row>
    <row r="91" spans="1:9" ht="12.75">
      <c r="A91" s="63">
        <f>ROW()</f>
        <v>91</v>
      </c>
      <c r="C91" s="5" t="str">
        <f>Данные!$A$3</f>
        <v>7085</v>
      </c>
      <c r="D91" s="6" t="s">
        <v>933</v>
      </c>
      <c r="E91" s="7" t="s">
        <v>318</v>
      </c>
      <c r="F91" t="str">
        <f>Данные!$A$1</f>
        <v>20201231</v>
      </c>
      <c r="G91" s="24">
        <f>Форма1!K80</f>
        <v>0</v>
      </c>
      <c r="H91" s="1" t="s">
        <v>316</v>
      </c>
      <c r="I91" t="str">
        <f>Данные!$A$4</f>
        <v>BYN</v>
      </c>
    </row>
    <row r="92" spans="1:9" s="32" customFormat="1" ht="12.75">
      <c r="A92" s="63">
        <f>ROW()</f>
        <v>92</v>
      </c>
      <c r="C92" s="33" t="str">
        <f>Данные!$A$3</f>
        <v>7085</v>
      </c>
      <c r="D92" s="34" t="s">
        <v>143</v>
      </c>
      <c r="E92" s="35" t="s">
        <v>318</v>
      </c>
      <c r="F92" s="32" t="str">
        <f>Данные!$A$1</f>
        <v>20201231</v>
      </c>
      <c r="G92" s="38">
        <f>Форма1!K81</f>
        <v>0</v>
      </c>
      <c r="H92" s="36" t="s">
        <v>316</v>
      </c>
      <c r="I92" s="32" t="str">
        <f>Данные!$A$4</f>
        <v>BYN</v>
      </c>
    </row>
    <row r="93" spans="1:9" s="63" customFormat="1" ht="18.75" customHeight="1">
      <c r="A93" s="63">
        <f>ROW()</f>
        <v>93</v>
      </c>
      <c r="C93" s="64" t="str">
        <f>Данные!$A$3</f>
        <v>7085</v>
      </c>
      <c r="D93" s="65" t="s">
        <v>208</v>
      </c>
      <c r="E93" s="66" t="s">
        <v>315</v>
      </c>
      <c r="F93" s="63" t="str">
        <f>Данные!$A$1</f>
        <v>20201231</v>
      </c>
      <c r="G93" s="63">
        <f>Форма1!H82</f>
        <v>337</v>
      </c>
      <c r="H93" s="67" t="s">
        <v>316</v>
      </c>
      <c r="I93" s="63" t="str">
        <f>Данные!$A$4</f>
        <v>BYN</v>
      </c>
    </row>
    <row r="94" spans="1:10" s="63" customFormat="1" ht="12.75">
      <c r="A94" s="63">
        <f>ROW()</f>
        <v>94</v>
      </c>
      <c r="C94" s="64" t="str">
        <f>Данные!$A$3</f>
        <v>7085</v>
      </c>
      <c r="D94" s="65" t="s">
        <v>209</v>
      </c>
      <c r="E94" s="66" t="s">
        <v>315</v>
      </c>
      <c r="F94" s="63" t="str">
        <f>Данные!$A$1</f>
        <v>20201231</v>
      </c>
      <c r="G94" s="63">
        <f>Форма1!H84</f>
        <v>31</v>
      </c>
      <c r="H94" s="67" t="s">
        <v>316</v>
      </c>
      <c r="I94" s="63" t="str">
        <f>Данные!$A$4</f>
        <v>BYN</v>
      </c>
      <c r="J94" s="63" t="s">
        <v>317</v>
      </c>
    </row>
    <row r="95" spans="1:10" s="63" customFormat="1" ht="12.75">
      <c r="A95" s="63">
        <f>ROW()</f>
        <v>95</v>
      </c>
      <c r="C95" s="64" t="str">
        <f>Данные!$A$3</f>
        <v>7085</v>
      </c>
      <c r="D95" s="65" t="s">
        <v>210</v>
      </c>
      <c r="E95" s="66" t="s">
        <v>315</v>
      </c>
      <c r="F95" s="63" t="str">
        <f>Данные!$A$1</f>
        <v>20201231</v>
      </c>
      <c r="G95" s="63">
        <f>Форма1!H85</f>
        <v>326</v>
      </c>
      <c r="H95" s="67" t="s">
        <v>316</v>
      </c>
      <c r="I95" s="63" t="str">
        <f>Данные!$A$4</f>
        <v>BYN</v>
      </c>
      <c r="J95" s="63" t="s">
        <v>317</v>
      </c>
    </row>
    <row r="96" spans="1:9" s="63" customFormat="1" ht="12.75">
      <c r="A96" s="63">
        <f>ROW()</f>
        <v>96</v>
      </c>
      <c r="C96" s="64" t="str">
        <f>Данные!$A$3</f>
        <v>7085</v>
      </c>
      <c r="D96" s="65" t="s">
        <v>211</v>
      </c>
      <c r="E96" s="66" t="s">
        <v>315</v>
      </c>
      <c r="F96" s="63" t="str">
        <f>Данные!$A$1</f>
        <v>20201231</v>
      </c>
      <c r="G96" s="63">
        <f>Форма1!H86</f>
        <v>85</v>
      </c>
      <c r="H96" s="67" t="s">
        <v>316</v>
      </c>
      <c r="I96" s="63" t="str">
        <f>Данные!$A$4</f>
        <v>BYN</v>
      </c>
    </row>
    <row r="97" spans="1:10" s="63" customFormat="1" ht="12.75">
      <c r="A97" s="63">
        <f>ROW()</f>
        <v>97</v>
      </c>
      <c r="C97" s="64" t="str">
        <f>Данные!$A$3</f>
        <v>7085</v>
      </c>
      <c r="D97" s="65" t="s">
        <v>212</v>
      </c>
      <c r="E97" s="66" t="s">
        <v>315</v>
      </c>
      <c r="F97" s="63" t="str">
        <f>Данные!$A$1</f>
        <v>20201231</v>
      </c>
      <c r="G97" s="63">
        <f>Форма1!H87</f>
        <v>93</v>
      </c>
      <c r="H97" s="67" t="s">
        <v>316</v>
      </c>
      <c r="I97" s="63" t="str">
        <f>Данные!$A$4</f>
        <v>BYN</v>
      </c>
      <c r="J97" s="63" t="s">
        <v>317</v>
      </c>
    </row>
    <row r="98" spans="1:9" s="63" customFormat="1" ht="12.75">
      <c r="A98" s="63">
        <f>ROW()</f>
        <v>98</v>
      </c>
      <c r="C98" s="64" t="str">
        <f>Данные!$A$3</f>
        <v>7085</v>
      </c>
      <c r="D98" s="65" t="s">
        <v>934</v>
      </c>
      <c r="E98" s="66" t="s">
        <v>315</v>
      </c>
      <c r="F98" s="63" t="str">
        <f>Данные!$A$1</f>
        <v>20201231</v>
      </c>
      <c r="G98" s="63">
        <f>Форма1!H88</f>
        <v>37</v>
      </c>
      <c r="H98" s="67" t="s">
        <v>316</v>
      </c>
      <c r="I98" s="63" t="str">
        <f>Данные!$A$4</f>
        <v>BYN</v>
      </c>
    </row>
    <row r="99" spans="1:9" s="63" customFormat="1" ht="12.75">
      <c r="A99" s="63">
        <f>ROW()</f>
        <v>99</v>
      </c>
      <c r="C99" s="64" t="str">
        <f>Данные!$A$3</f>
        <v>7085</v>
      </c>
      <c r="D99" s="65" t="s">
        <v>935</v>
      </c>
      <c r="E99" s="66" t="s">
        <v>315</v>
      </c>
      <c r="F99" s="63" t="str">
        <f>Данные!$A$1</f>
        <v>20201231</v>
      </c>
      <c r="G99" s="63">
        <f>Форма1!H89</f>
        <v>16</v>
      </c>
      <c r="H99" s="67" t="s">
        <v>316</v>
      </c>
      <c r="I99" s="63" t="str">
        <f>Данные!$A$4</f>
        <v>BYN</v>
      </c>
    </row>
    <row r="100" spans="1:9" s="63" customFormat="1" ht="12.75">
      <c r="A100" s="63">
        <f>ROW()</f>
        <v>100</v>
      </c>
      <c r="C100" s="64" t="str">
        <f>Данные!$A$3</f>
        <v>7085</v>
      </c>
      <c r="D100" s="65" t="s">
        <v>936</v>
      </c>
      <c r="E100" s="66" t="s">
        <v>315</v>
      </c>
      <c r="F100" s="63" t="str">
        <f>Данные!$A$1</f>
        <v>20201231</v>
      </c>
      <c r="G100" s="63">
        <f>Форма1!H90</f>
        <v>86</v>
      </c>
      <c r="H100" s="67" t="s">
        <v>316</v>
      </c>
      <c r="I100" s="63" t="str">
        <f>Данные!$A$4</f>
        <v>BYN</v>
      </c>
    </row>
    <row r="101" spans="1:9" s="63" customFormat="1" ht="12.75">
      <c r="A101" s="63">
        <f>ROW()</f>
        <v>101</v>
      </c>
      <c r="C101" s="64" t="str">
        <f>Данные!$A$3</f>
        <v>7085</v>
      </c>
      <c r="D101" s="65" t="s">
        <v>937</v>
      </c>
      <c r="E101" s="66" t="s">
        <v>315</v>
      </c>
      <c r="F101" s="63" t="str">
        <f>Данные!$A$1</f>
        <v>20201231</v>
      </c>
      <c r="G101" s="63">
        <f>Форма1!H91</f>
        <v>0</v>
      </c>
      <c r="H101" s="67" t="s">
        <v>316</v>
      </c>
      <c r="I101" s="63" t="str">
        <f>Данные!$A$4</f>
        <v>BYN</v>
      </c>
    </row>
    <row r="102" spans="1:9" s="63" customFormat="1" ht="12.75">
      <c r="A102" s="63">
        <f>ROW()</f>
        <v>102</v>
      </c>
      <c r="C102" s="64" t="str">
        <f>Данные!$A$3</f>
        <v>7085</v>
      </c>
      <c r="D102" s="65" t="s">
        <v>938</v>
      </c>
      <c r="E102" s="66" t="s">
        <v>315</v>
      </c>
      <c r="F102" s="63" t="str">
        <f>Данные!$A$1</f>
        <v>20201231</v>
      </c>
      <c r="G102" s="63">
        <f>Форма1!H92</f>
        <v>0</v>
      </c>
      <c r="H102" s="67" t="s">
        <v>316</v>
      </c>
      <c r="I102" s="63" t="str">
        <f>Данные!$A$4</f>
        <v>BYN</v>
      </c>
    </row>
    <row r="103" spans="1:9" s="63" customFormat="1" ht="12.75">
      <c r="A103" s="63">
        <f>ROW()</f>
        <v>103</v>
      </c>
      <c r="C103" s="64" t="str">
        <f>Данные!$A$3</f>
        <v>7085</v>
      </c>
      <c r="D103" s="65" t="s">
        <v>939</v>
      </c>
      <c r="E103" s="66" t="s">
        <v>315</v>
      </c>
      <c r="F103" s="63" t="str">
        <f>Данные!$A$1</f>
        <v>20201231</v>
      </c>
      <c r="G103" s="63">
        <f>Форма1!H93</f>
        <v>9</v>
      </c>
      <c r="H103" s="67" t="s">
        <v>316</v>
      </c>
      <c r="I103" s="63" t="str">
        <f>Данные!$A$4</f>
        <v>BYN</v>
      </c>
    </row>
    <row r="104" spans="1:10" s="63" customFormat="1" ht="12.75">
      <c r="A104" s="63">
        <f>ROW()</f>
        <v>104</v>
      </c>
      <c r="C104" s="64" t="str">
        <f>Данные!$A$3</f>
        <v>7085</v>
      </c>
      <c r="D104" s="65" t="s">
        <v>213</v>
      </c>
      <c r="E104" s="66" t="s">
        <v>315</v>
      </c>
      <c r="F104" s="63" t="str">
        <f>Данные!$A$1</f>
        <v>20201231</v>
      </c>
      <c r="G104" s="63">
        <f>Форма1!H94</f>
        <v>0</v>
      </c>
      <c r="H104" s="67" t="s">
        <v>316</v>
      </c>
      <c r="I104" s="63" t="str">
        <f>Данные!$A$4</f>
        <v>BYN</v>
      </c>
      <c r="J104" s="63" t="s">
        <v>317</v>
      </c>
    </row>
    <row r="105" spans="1:9" s="63" customFormat="1" ht="12.75">
      <c r="A105" s="63">
        <f>ROW()</f>
        <v>105</v>
      </c>
      <c r="C105" s="64" t="str">
        <f>Данные!$A$3</f>
        <v>7085</v>
      </c>
      <c r="D105" s="65" t="s">
        <v>214</v>
      </c>
      <c r="E105" s="66" t="s">
        <v>315</v>
      </c>
      <c r="F105" s="63" t="str">
        <f>Данные!$A$1</f>
        <v>20201231</v>
      </c>
      <c r="G105" s="63">
        <f>Форма1!H95</f>
        <v>0</v>
      </c>
      <c r="H105" s="67" t="s">
        <v>316</v>
      </c>
      <c r="I105" s="63" t="str">
        <f>Данные!$A$4</f>
        <v>BYN</v>
      </c>
    </row>
    <row r="106" spans="1:9" s="63" customFormat="1" ht="12.75">
      <c r="A106" s="63">
        <f>ROW()</f>
        <v>106</v>
      </c>
      <c r="C106" s="64" t="str">
        <f>Данные!$A$3</f>
        <v>7085</v>
      </c>
      <c r="D106" s="65" t="s">
        <v>940</v>
      </c>
      <c r="E106" s="66" t="s">
        <v>315</v>
      </c>
      <c r="F106" s="63" t="str">
        <f>Данные!$A$1</f>
        <v>20201231</v>
      </c>
      <c r="G106" s="63">
        <f>Форма1!H96</f>
        <v>0</v>
      </c>
      <c r="H106" s="67" t="s">
        <v>316</v>
      </c>
      <c r="I106" s="63" t="str">
        <f>Данные!$A$4</f>
        <v>BYN</v>
      </c>
    </row>
    <row r="107" spans="1:9" s="63" customFormat="1" ht="12.75">
      <c r="A107" s="63">
        <f>ROW()</f>
        <v>107</v>
      </c>
      <c r="C107" s="64" t="str">
        <f>Данные!$A$3</f>
        <v>7085</v>
      </c>
      <c r="D107" s="65" t="s">
        <v>941</v>
      </c>
      <c r="E107" s="66" t="s">
        <v>315</v>
      </c>
      <c r="F107" s="63" t="str">
        <f>Данные!$A$1</f>
        <v>20201231</v>
      </c>
      <c r="G107" s="63">
        <f>Форма1!H97</f>
        <v>0</v>
      </c>
      <c r="H107" s="67" t="s">
        <v>316</v>
      </c>
      <c r="I107" s="63" t="str">
        <f>Данные!$A$4</f>
        <v>BYN</v>
      </c>
    </row>
    <row r="108" spans="1:9" s="63" customFormat="1" ht="12.75">
      <c r="A108" s="63">
        <f>ROW()</f>
        <v>108</v>
      </c>
      <c r="C108" s="64" t="str">
        <f>Данные!$A$3</f>
        <v>7085</v>
      </c>
      <c r="D108" s="65" t="s">
        <v>215</v>
      </c>
      <c r="E108" s="66" t="s">
        <v>315</v>
      </c>
      <c r="F108" s="63" t="str">
        <f>Данные!$A$1</f>
        <v>20201231</v>
      </c>
      <c r="G108" s="63">
        <f>Форма1!H98</f>
        <v>694</v>
      </c>
      <c r="H108" s="67" t="s">
        <v>316</v>
      </c>
      <c r="I108" s="63" t="str">
        <f>Данные!$A$4</f>
        <v>BYN</v>
      </c>
    </row>
    <row r="109" spans="1:9" s="63" customFormat="1" ht="12.75">
      <c r="A109" s="63">
        <f>ROW()</f>
        <v>109</v>
      </c>
      <c r="C109" s="64" t="str">
        <f>Данные!$A$3</f>
        <v>7085</v>
      </c>
      <c r="D109" s="65" t="s">
        <v>216</v>
      </c>
      <c r="E109" s="66" t="s">
        <v>315</v>
      </c>
      <c r="F109" s="63" t="str">
        <f>Данные!$A$1</f>
        <v>20201231</v>
      </c>
      <c r="G109" s="63">
        <f>Форма1!H99</f>
        <v>10806</v>
      </c>
      <c r="H109" s="67" t="s">
        <v>316</v>
      </c>
      <c r="I109" s="63" t="str">
        <f>Данные!$A$4</f>
        <v>BYN</v>
      </c>
    </row>
    <row r="110" spans="1:9" s="63" customFormat="1" ht="18.75" customHeight="1">
      <c r="A110" s="63">
        <f>ROW()</f>
        <v>110</v>
      </c>
      <c r="C110" s="64" t="str">
        <f>Данные!$A$3</f>
        <v>7085</v>
      </c>
      <c r="D110" s="65" t="s">
        <v>208</v>
      </c>
      <c r="E110" s="66" t="s">
        <v>318</v>
      </c>
      <c r="F110" s="63" t="str">
        <f>Данные!$A$1</f>
        <v>20201231</v>
      </c>
      <c r="G110" s="72">
        <f>Форма1!K82</f>
        <v>510</v>
      </c>
      <c r="H110" s="67" t="s">
        <v>316</v>
      </c>
      <c r="I110" s="63" t="str">
        <f>Данные!$A$4</f>
        <v>BYN</v>
      </c>
    </row>
    <row r="111" spans="1:10" s="63" customFormat="1" ht="12.75">
      <c r="A111" s="63">
        <f>ROW()</f>
        <v>111</v>
      </c>
      <c r="C111" s="64" t="str">
        <f>Данные!$A$3</f>
        <v>7085</v>
      </c>
      <c r="D111" s="65" t="s">
        <v>209</v>
      </c>
      <c r="E111" s="66" t="s">
        <v>318</v>
      </c>
      <c r="F111" s="63" t="str">
        <f>Данные!$A$1</f>
        <v>20201231</v>
      </c>
      <c r="G111" s="72">
        <f>Форма1!K84</f>
        <v>24</v>
      </c>
      <c r="H111" s="67" t="s">
        <v>316</v>
      </c>
      <c r="I111" s="63" t="str">
        <f>Данные!$A$4</f>
        <v>BYN</v>
      </c>
      <c r="J111" s="63" t="s">
        <v>317</v>
      </c>
    </row>
    <row r="112" spans="1:10" s="63" customFormat="1" ht="12.75">
      <c r="A112" s="63">
        <f>ROW()</f>
        <v>112</v>
      </c>
      <c r="C112" s="64" t="str">
        <f>Данные!$A$3</f>
        <v>7085</v>
      </c>
      <c r="D112" s="65" t="s">
        <v>210</v>
      </c>
      <c r="E112" s="66" t="s">
        <v>318</v>
      </c>
      <c r="F112" s="63" t="str">
        <f>Данные!$A$1</f>
        <v>20201231</v>
      </c>
      <c r="G112" s="72">
        <f>Форма1!K85</f>
        <v>1587</v>
      </c>
      <c r="H112" s="67" t="s">
        <v>316</v>
      </c>
      <c r="I112" s="63" t="str">
        <f>Данные!$A$4</f>
        <v>BYN</v>
      </c>
      <c r="J112" s="63" t="s">
        <v>317</v>
      </c>
    </row>
    <row r="113" spans="1:9" s="63" customFormat="1" ht="12.75">
      <c r="A113" s="63">
        <f>ROW()</f>
        <v>113</v>
      </c>
      <c r="C113" s="64" t="str">
        <f>Данные!$A$3</f>
        <v>7085</v>
      </c>
      <c r="D113" s="65" t="s">
        <v>211</v>
      </c>
      <c r="E113" s="66" t="s">
        <v>318</v>
      </c>
      <c r="F113" s="63" t="str">
        <f>Данные!$A$1</f>
        <v>20201231</v>
      </c>
      <c r="G113" s="72">
        <f>Форма1!K86</f>
        <v>757</v>
      </c>
      <c r="H113" s="67" t="s">
        <v>316</v>
      </c>
      <c r="I113" s="63" t="str">
        <f>Данные!$A$4</f>
        <v>BYN</v>
      </c>
    </row>
    <row r="114" spans="1:10" s="63" customFormat="1" ht="12.75">
      <c r="A114" s="63">
        <f>ROW()</f>
        <v>114</v>
      </c>
      <c r="C114" s="64" t="str">
        <f>Данные!$A$3</f>
        <v>7085</v>
      </c>
      <c r="D114" s="65" t="s">
        <v>212</v>
      </c>
      <c r="E114" s="66" t="s">
        <v>318</v>
      </c>
      <c r="F114" s="63" t="str">
        <f>Данные!$A$1</f>
        <v>20201231</v>
      </c>
      <c r="G114" s="72">
        <f>Форма1!K87</f>
        <v>34</v>
      </c>
      <c r="H114" s="67" t="s">
        <v>316</v>
      </c>
      <c r="I114" s="63" t="str">
        <f>Данные!$A$4</f>
        <v>BYN</v>
      </c>
      <c r="J114" s="63" t="s">
        <v>317</v>
      </c>
    </row>
    <row r="115" spans="1:9" s="63" customFormat="1" ht="12.75">
      <c r="A115" s="63">
        <f>ROW()</f>
        <v>115</v>
      </c>
      <c r="C115" s="64" t="str">
        <f>Данные!$A$3</f>
        <v>7085</v>
      </c>
      <c r="D115" s="65" t="s">
        <v>934</v>
      </c>
      <c r="E115" s="66" t="s">
        <v>318</v>
      </c>
      <c r="F115" s="63" t="str">
        <f>Данные!$A$1</f>
        <v>20201231</v>
      </c>
      <c r="G115" s="72">
        <f>Форма1!K88</f>
        <v>268</v>
      </c>
      <c r="H115" s="67" t="s">
        <v>316</v>
      </c>
      <c r="I115" s="63" t="str">
        <f>Данные!$A$4</f>
        <v>BYN</v>
      </c>
    </row>
    <row r="116" spans="1:9" s="63" customFormat="1" ht="12.75">
      <c r="A116" s="63">
        <f>ROW()</f>
        <v>116</v>
      </c>
      <c r="C116" s="64" t="str">
        <f>Данные!$A$3</f>
        <v>7085</v>
      </c>
      <c r="D116" s="65" t="s">
        <v>935</v>
      </c>
      <c r="E116" s="66" t="s">
        <v>318</v>
      </c>
      <c r="F116" s="63" t="str">
        <f>Данные!$A$1</f>
        <v>20201231</v>
      </c>
      <c r="G116" s="72">
        <f>Форма1!K89</f>
        <v>72</v>
      </c>
      <c r="H116" s="67" t="s">
        <v>316</v>
      </c>
      <c r="I116" s="63" t="str">
        <f>Данные!$A$4</f>
        <v>BYN</v>
      </c>
    </row>
    <row r="117" spans="1:9" s="63" customFormat="1" ht="12.75">
      <c r="A117" s="63">
        <f>ROW()</f>
        <v>117</v>
      </c>
      <c r="C117" s="64" t="str">
        <f>Данные!$A$3</f>
        <v>7085</v>
      </c>
      <c r="D117" s="65" t="s">
        <v>936</v>
      </c>
      <c r="E117" s="66" t="s">
        <v>318</v>
      </c>
      <c r="F117" s="63" t="str">
        <f>Данные!$A$1</f>
        <v>20201231</v>
      </c>
      <c r="G117" s="72">
        <f>Форма1!K90</f>
        <v>159</v>
      </c>
      <c r="H117" s="67" t="s">
        <v>316</v>
      </c>
      <c r="I117" s="63" t="str">
        <f>Данные!$A$4</f>
        <v>BYN</v>
      </c>
    </row>
    <row r="118" spans="1:9" s="63" customFormat="1" ht="12.75">
      <c r="A118" s="63">
        <f>ROW()</f>
        <v>118</v>
      </c>
      <c r="C118" s="64" t="str">
        <f>Данные!$A$3</f>
        <v>7085</v>
      </c>
      <c r="D118" s="65" t="s">
        <v>937</v>
      </c>
      <c r="E118" s="66" t="s">
        <v>318</v>
      </c>
      <c r="F118" s="63" t="str">
        <f>Данные!$A$1</f>
        <v>20201231</v>
      </c>
      <c r="G118" s="72">
        <f>Форма1!K91</f>
        <v>0</v>
      </c>
      <c r="H118" s="67" t="s">
        <v>316</v>
      </c>
      <c r="I118" s="63" t="str">
        <f>Данные!$A$4</f>
        <v>BYN</v>
      </c>
    </row>
    <row r="119" spans="1:9" s="63" customFormat="1" ht="12.75">
      <c r="A119" s="63">
        <f>ROW()</f>
        <v>119</v>
      </c>
      <c r="C119" s="64" t="str">
        <f>Данные!$A$3</f>
        <v>7085</v>
      </c>
      <c r="D119" s="65" t="s">
        <v>938</v>
      </c>
      <c r="E119" s="66" t="s">
        <v>318</v>
      </c>
      <c r="F119" s="63" t="str">
        <f>Данные!$A$1</f>
        <v>20201231</v>
      </c>
      <c r="G119" s="72">
        <f>Форма1!K92</f>
        <v>287</v>
      </c>
      <c r="H119" s="67" t="s">
        <v>316</v>
      </c>
      <c r="I119" s="63" t="str">
        <f>Данные!$A$4</f>
        <v>BYN</v>
      </c>
    </row>
    <row r="120" spans="1:9" s="63" customFormat="1" ht="12.75">
      <c r="A120" s="63">
        <f>ROW()</f>
        <v>120</v>
      </c>
      <c r="C120" s="64" t="str">
        <f>Данные!$A$3</f>
        <v>7085</v>
      </c>
      <c r="D120" s="65" t="s">
        <v>939</v>
      </c>
      <c r="E120" s="66" t="s">
        <v>318</v>
      </c>
      <c r="F120" s="63" t="str">
        <f>Данные!$A$1</f>
        <v>20201231</v>
      </c>
      <c r="G120" s="72">
        <f>Форма1!K93</f>
        <v>10</v>
      </c>
      <c r="H120" s="67" t="s">
        <v>316</v>
      </c>
      <c r="I120" s="63" t="str">
        <f>Данные!$A$4</f>
        <v>BYN</v>
      </c>
    </row>
    <row r="121" spans="1:10" s="63" customFormat="1" ht="12.75">
      <c r="A121" s="63">
        <f>ROW()</f>
        <v>121</v>
      </c>
      <c r="C121" s="64" t="str">
        <f>Данные!$A$3</f>
        <v>7085</v>
      </c>
      <c r="D121" s="65" t="s">
        <v>213</v>
      </c>
      <c r="E121" s="66" t="s">
        <v>318</v>
      </c>
      <c r="F121" s="63" t="str">
        <f>Данные!$A$1</f>
        <v>20201231</v>
      </c>
      <c r="G121" s="72">
        <f>Форма1!K94</f>
        <v>0</v>
      </c>
      <c r="H121" s="67" t="s">
        <v>316</v>
      </c>
      <c r="I121" s="63" t="str">
        <f>Данные!$A$4</f>
        <v>BYN</v>
      </c>
      <c r="J121" s="63" t="s">
        <v>317</v>
      </c>
    </row>
    <row r="122" spans="1:9" s="63" customFormat="1" ht="12.75">
      <c r="A122" s="63">
        <f>ROW()</f>
        <v>122</v>
      </c>
      <c r="C122" s="64" t="str">
        <f>Данные!$A$3</f>
        <v>7085</v>
      </c>
      <c r="D122" s="65" t="s">
        <v>214</v>
      </c>
      <c r="E122" s="66" t="s">
        <v>318</v>
      </c>
      <c r="F122" s="63" t="str">
        <f>Данные!$A$1</f>
        <v>20201231</v>
      </c>
      <c r="G122" s="72">
        <f>Форма1!K95</f>
        <v>0</v>
      </c>
      <c r="H122" s="67" t="s">
        <v>316</v>
      </c>
      <c r="I122" s="63" t="str">
        <f>Данные!$A$4</f>
        <v>BYN</v>
      </c>
    </row>
    <row r="123" spans="1:9" s="63" customFormat="1" ht="12.75">
      <c r="A123" s="63">
        <f>ROW()</f>
        <v>123</v>
      </c>
      <c r="C123" s="64" t="str">
        <f>Данные!$A$3</f>
        <v>7085</v>
      </c>
      <c r="D123" s="65" t="s">
        <v>940</v>
      </c>
      <c r="E123" s="66" t="s">
        <v>318</v>
      </c>
      <c r="F123" s="63" t="str">
        <f>Данные!$A$1</f>
        <v>20201231</v>
      </c>
      <c r="G123" s="72">
        <f>Форма1!K96</f>
        <v>0</v>
      </c>
      <c r="H123" s="67" t="s">
        <v>316</v>
      </c>
      <c r="I123" s="63" t="str">
        <f>Данные!$A$4</f>
        <v>BYN</v>
      </c>
    </row>
    <row r="124" spans="1:9" s="63" customFormat="1" ht="12.75">
      <c r="A124" s="63">
        <f>ROW()</f>
        <v>124</v>
      </c>
      <c r="C124" s="64" t="str">
        <f>Данные!$A$3</f>
        <v>7085</v>
      </c>
      <c r="D124" s="65" t="s">
        <v>941</v>
      </c>
      <c r="E124" s="66" t="s">
        <v>318</v>
      </c>
      <c r="F124" s="63" t="str">
        <f>Данные!$A$1</f>
        <v>20201231</v>
      </c>
      <c r="G124" s="72">
        <f>Форма1!K97</f>
        <v>0</v>
      </c>
      <c r="H124" s="67" t="s">
        <v>316</v>
      </c>
      <c r="I124" s="63" t="str">
        <f>Данные!$A$4</f>
        <v>BYN</v>
      </c>
    </row>
    <row r="125" spans="1:9" s="63" customFormat="1" ht="12.75">
      <c r="A125" s="63">
        <f>ROW()</f>
        <v>125</v>
      </c>
      <c r="C125" s="64" t="str">
        <f>Данные!$A$3</f>
        <v>7085</v>
      </c>
      <c r="D125" s="65" t="s">
        <v>215</v>
      </c>
      <c r="E125" s="66" t="s">
        <v>318</v>
      </c>
      <c r="F125" s="63" t="str">
        <f>Данные!$A$1</f>
        <v>20201231</v>
      </c>
      <c r="G125" s="72">
        <f>Форма1!K98</f>
        <v>2121</v>
      </c>
      <c r="H125" s="67" t="s">
        <v>316</v>
      </c>
      <c r="I125" s="63" t="str">
        <f>Данные!$A$4</f>
        <v>BYN</v>
      </c>
    </row>
    <row r="126" spans="1:9" s="63" customFormat="1" ht="12.75">
      <c r="A126" s="63">
        <f>ROW()</f>
        <v>126</v>
      </c>
      <c r="C126" s="64" t="str">
        <f>Данные!$A$3</f>
        <v>7085</v>
      </c>
      <c r="D126" s="65" t="s">
        <v>216</v>
      </c>
      <c r="E126" s="66" t="s">
        <v>318</v>
      </c>
      <c r="F126" s="63" t="str">
        <f>Данные!$A$1</f>
        <v>20201231</v>
      </c>
      <c r="G126" s="72">
        <f>Форма1!K99</f>
        <v>11028</v>
      </c>
      <c r="H126" s="67" t="s">
        <v>316</v>
      </c>
      <c r="I126" s="63" t="str">
        <f>Данные!$A$4</f>
        <v>BYN</v>
      </c>
    </row>
    <row r="127" ht="12.75">
      <c r="J127" t="s">
        <v>317</v>
      </c>
    </row>
    <row r="128" ht="12.75">
      <c r="J128" t="s">
        <v>317</v>
      </c>
    </row>
    <row r="129" ht="12.75">
      <c r="J129" t="s">
        <v>317</v>
      </c>
    </row>
    <row r="130" ht="12.75">
      <c r="J130" t="s">
        <v>317</v>
      </c>
    </row>
    <row r="131" ht="12.75">
      <c r="J131" t="s">
        <v>317</v>
      </c>
    </row>
    <row r="132" ht="12.75">
      <c r="J132" t="s">
        <v>317</v>
      </c>
    </row>
    <row r="133" ht="12.75">
      <c r="J133" t="s">
        <v>317</v>
      </c>
    </row>
    <row r="134" ht="12.75">
      <c r="J134" t="s">
        <v>317</v>
      </c>
    </row>
    <row r="135" ht="12.75">
      <c r="J135" t="s">
        <v>317</v>
      </c>
    </row>
    <row r="136" ht="12.75">
      <c r="J136" t="s">
        <v>317</v>
      </c>
    </row>
    <row r="137" ht="12.75">
      <c r="J137" t="s">
        <v>317</v>
      </c>
    </row>
    <row r="138" ht="12.75">
      <c r="J138" t="s">
        <v>317</v>
      </c>
    </row>
    <row r="139" ht="12.75">
      <c r="J139" t="s">
        <v>317</v>
      </c>
    </row>
    <row r="140" ht="12.75">
      <c r="J140" t="s">
        <v>317</v>
      </c>
    </row>
    <row r="141" ht="12.75">
      <c r="J141" t="s">
        <v>317</v>
      </c>
    </row>
    <row r="142" ht="12.75">
      <c r="J142" t="s">
        <v>317</v>
      </c>
    </row>
    <row r="143" ht="12.75">
      <c r="J143" t="s">
        <v>317</v>
      </c>
    </row>
    <row r="144" ht="12.75">
      <c r="J144" t="s">
        <v>317</v>
      </c>
    </row>
    <row r="145" ht="12.75">
      <c r="J145" t="s">
        <v>317</v>
      </c>
    </row>
    <row r="146" ht="12.75">
      <c r="J146" t="s">
        <v>317</v>
      </c>
    </row>
    <row r="147" ht="12.75">
      <c r="J147" t="s">
        <v>317</v>
      </c>
    </row>
    <row r="148" ht="12.75">
      <c r="J148" t="s">
        <v>317</v>
      </c>
    </row>
    <row r="149" ht="12.75">
      <c r="J149" t="s">
        <v>317</v>
      </c>
    </row>
    <row r="150" ht="12.75">
      <c r="J150" t="s">
        <v>317</v>
      </c>
    </row>
    <row r="151" ht="12.75">
      <c r="J151" t="s">
        <v>317</v>
      </c>
    </row>
    <row r="152" ht="12.75">
      <c r="J152" t="s">
        <v>317</v>
      </c>
    </row>
    <row r="153" ht="12.75">
      <c r="J153" t="s">
        <v>317</v>
      </c>
    </row>
    <row r="154" ht="12.75">
      <c r="J154" t="s">
        <v>317</v>
      </c>
    </row>
    <row r="155" ht="12.75">
      <c r="J155" t="s">
        <v>317</v>
      </c>
    </row>
    <row r="156" ht="12.75">
      <c r="J156" t="s">
        <v>317</v>
      </c>
    </row>
    <row r="157" ht="12.75">
      <c r="J157" t="s">
        <v>317</v>
      </c>
    </row>
    <row r="158" ht="12.75">
      <c r="J158" t="s">
        <v>317</v>
      </c>
    </row>
    <row r="159" ht="12.75">
      <c r="J159" t="s">
        <v>317</v>
      </c>
    </row>
    <row r="160" ht="12.75">
      <c r="J160" t="s">
        <v>317</v>
      </c>
    </row>
    <row r="161" ht="12.75">
      <c r="J161" t="s">
        <v>317</v>
      </c>
    </row>
    <row r="162" ht="12.75">
      <c r="J162" t="s">
        <v>317</v>
      </c>
    </row>
    <row r="163" ht="12.75">
      <c r="J163" t="s">
        <v>317</v>
      </c>
    </row>
    <row r="164" ht="12.75">
      <c r="J164" t="s">
        <v>317</v>
      </c>
    </row>
    <row r="165" ht="12.75">
      <c r="J165" t="s">
        <v>317</v>
      </c>
    </row>
    <row r="166" ht="12.75">
      <c r="J166" t="s">
        <v>317</v>
      </c>
    </row>
    <row r="167" ht="12.75">
      <c r="J167" t="s">
        <v>317</v>
      </c>
    </row>
    <row r="168" ht="12.75">
      <c r="J168" t="s">
        <v>317</v>
      </c>
    </row>
    <row r="169" ht="12.75">
      <c r="J169" t="s">
        <v>317</v>
      </c>
    </row>
    <row r="170" ht="12.75">
      <c r="J170" t="s">
        <v>317</v>
      </c>
    </row>
    <row r="171" ht="12.75">
      <c r="J171" t="s">
        <v>317</v>
      </c>
    </row>
    <row r="172" ht="12.75">
      <c r="J172" t="s">
        <v>317</v>
      </c>
    </row>
    <row r="173" ht="12.75">
      <c r="J173" t="s">
        <v>317</v>
      </c>
    </row>
    <row r="174" ht="12.75">
      <c r="J174" t="s">
        <v>317</v>
      </c>
    </row>
    <row r="175" ht="12.75">
      <c r="J175" t="s">
        <v>317</v>
      </c>
    </row>
    <row r="176" ht="12.75">
      <c r="J176" t="s">
        <v>317</v>
      </c>
    </row>
    <row r="177" ht="12.75">
      <c r="J177" t="s">
        <v>317</v>
      </c>
    </row>
    <row r="178" ht="12.75">
      <c r="J178" t="s">
        <v>317</v>
      </c>
    </row>
    <row r="179" ht="12.75">
      <c r="J179" t="s">
        <v>317</v>
      </c>
    </row>
    <row r="180" ht="12.75">
      <c r="J180" t="s">
        <v>317</v>
      </c>
    </row>
    <row r="181" ht="12.75">
      <c r="J181" t="s">
        <v>317</v>
      </c>
    </row>
    <row r="182" ht="12.75">
      <c r="J182" t="s">
        <v>317</v>
      </c>
    </row>
    <row r="183" ht="12.75">
      <c r="J183" t="s">
        <v>317</v>
      </c>
    </row>
    <row r="184" ht="12.75">
      <c r="J184" t="s">
        <v>317</v>
      </c>
    </row>
    <row r="185" ht="12.75">
      <c r="J185" t="s">
        <v>317</v>
      </c>
    </row>
    <row r="186" ht="12.75">
      <c r="J186" t="s">
        <v>317</v>
      </c>
    </row>
    <row r="187" ht="12.75">
      <c r="J187" t="s">
        <v>317</v>
      </c>
    </row>
    <row r="188" ht="12.75">
      <c r="J188" t="s">
        <v>317</v>
      </c>
    </row>
    <row r="189" ht="12.75">
      <c r="J189" t="s">
        <v>317</v>
      </c>
    </row>
    <row r="190" ht="12.75">
      <c r="J190" t="s">
        <v>317</v>
      </c>
    </row>
    <row r="191" ht="12.75">
      <c r="J191" t="s">
        <v>317</v>
      </c>
    </row>
    <row r="192" ht="12.75">
      <c r="J192" t="s">
        <v>317</v>
      </c>
    </row>
    <row r="193" ht="12.75">
      <c r="J193" t="s">
        <v>317</v>
      </c>
    </row>
    <row r="194" ht="12.75">
      <c r="J194" t="s">
        <v>317</v>
      </c>
    </row>
    <row r="195" ht="12.75">
      <c r="J195" t="s">
        <v>317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269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33.00390625" style="2" customWidth="1"/>
    <col min="2" max="2" width="27.875" style="0" bestFit="1" customWidth="1"/>
    <col min="3" max="3" width="2.875" style="0" customWidth="1"/>
    <col min="4" max="4" width="5.375" style="0" customWidth="1"/>
    <col min="5" max="5" width="5.125" style="0" customWidth="1"/>
    <col min="6" max="6" width="10.625" style="0" customWidth="1"/>
    <col min="7" max="7" width="7.375" style="0" customWidth="1"/>
    <col min="8" max="8" width="7.50390625" style="2" customWidth="1"/>
    <col min="9" max="9" width="7.875" style="0" customWidth="1"/>
    <col min="10" max="10" width="23.00390625" style="0" customWidth="1"/>
    <col min="11" max="11" width="67.00390625" style="0" customWidth="1"/>
  </cols>
  <sheetData>
    <row r="1" spans="1:11" ht="12.75">
      <c r="A1" s="1" t="str">
        <f>CONCATENATE(A6,A5,A8)</f>
        <v>20201231</v>
      </c>
      <c r="B1" t="s">
        <v>284</v>
      </c>
      <c r="D1" s="2">
        <v>13</v>
      </c>
      <c r="E1" s="2" t="s">
        <v>316</v>
      </c>
      <c r="G1">
        <v>235</v>
      </c>
      <c r="H1" s="55" t="s">
        <v>752</v>
      </c>
      <c r="I1" s="55" t="s">
        <v>752</v>
      </c>
      <c r="J1" s="56"/>
      <c r="K1" s="56"/>
    </row>
    <row r="2" spans="1:11" ht="15">
      <c r="A2" s="1"/>
      <c r="E2" s="2" t="s">
        <v>285</v>
      </c>
      <c r="F2" t="s">
        <v>286</v>
      </c>
      <c r="H2" s="55" t="s">
        <v>752</v>
      </c>
      <c r="I2" s="55" t="s">
        <v>752</v>
      </c>
      <c r="J2" s="30"/>
      <c r="K2" s="31" t="s">
        <v>408</v>
      </c>
    </row>
    <row r="3" spans="1:11" ht="12.75">
      <c r="A3" s="1" t="str">
        <f ca="1">INDIRECT(ADDRESS(G1,8))</f>
        <v>7085</v>
      </c>
      <c r="B3" t="s">
        <v>283</v>
      </c>
      <c r="E3" s="2" t="s">
        <v>287</v>
      </c>
      <c r="F3" t="s">
        <v>288</v>
      </c>
      <c r="H3" s="55" t="s">
        <v>409</v>
      </c>
      <c r="I3" s="30" t="s">
        <v>365</v>
      </c>
      <c r="J3" s="30" t="s">
        <v>410</v>
      </c>
      <c r="K3" s="30" t="s">
        <v>411</v>
      </c>
    </row>
    <row r="4" spans="1:11" ht="12.75">
      <c r="A4" t="s">
        <v>997</v>
      </c>
      <c r="B4" t="s">
        <v>291</v>
      </c>
      <c r="E4" s="2" t="s">
        <v>289</v>
      </c>
      <c r="F4" t="s">
        <v>290</v>
      </c>
      <c r="H4" s="55" t="s">
        <v>921</v>
      </c>
      <c r="I4" s="30" t="s">
        <v>365</v>
      </c>
      <c r="J4" t="s">
        <v>922</v>
      </c>
      <c r="K4" t="s">
        <v>947</v>
      </c>
    </row>
    <row r="5" spans="1:11" ht="12.75">
      <c r="A5" s="1" t="str">
        <f>RIGHT(CONCATENATE("0",D1-1),2)</f>
        <v>12</v>
      </c>
      <c r="B5" t="s">
        <v>355</v>
      </c>
      <c r="E5" s="2" t="s">
        <v>292</v>
      </c>
      <c r="F5" t="s">
        <v>293</v>
      </c>
      <c r="H5" s="55" t="s">
        <v>415</v>
      </c>
      <c r="I5" s="30" t="s">
        <v>365</v>
      </c>
      <c r="J5" s="30" t="s">
        <v>416</v>
      </c>
      <c r="K5" s="30" t="s">
        <v>417</v>
      </c>
    </row>
    <row r="6" spans="1:11" ht="12.75">
      <c r="A6" s="1">
        <f>Параметры!A2</f>
        <v>2020</v>
      </c>
      <c r="B6" t="s">
        <v>356</v>
      </c>
      <c r="E6" s="2" t="s">
        <v>294</v>
      </c>
      <c r="F6" t="s">
        <v>295</v>
      </c>
      <c r="H6" s="55" t="s">
        <v>418</v>
      </c>
      <c r="I6" s="30" t="s">
        <v>365</v>
      </c>
      <c r="J6" s="30" t="s">
        <v>419</v>
      </c>
      <c r="K6" s="30" t="s">
        <v>420</v>
      </c>
    </row>
    <row r="7" spans="1:11" ht="12.75">
      <c r="A7" s="1" t="str">
        <f ca="1">INDIRECT(ADDRESS(G1,10))</f>
        <v>ЭМЗ Гомель          </v>
      </c>
      <c r="B7" t="s">
        <v>298</v>
      </c>
      <c r="E7" s="2" t="s">
        <v>296</v>
      </c>
      <c r="F7" s="2" t="s">
        <v>297</v>
      </c>
      <c r="H7" s="55" t="s">
        <v>421</v>
      </c>
      <c r="I7" s="30" t="s">
        <v>365</v>
      </c>
      <c r="J7" s="30" t="s">
        <v>422</v>
      </c>
      <c r="K7" s="30" t="s">
        <v>423</v>
      </c>
    </row>
    <row r="8" spans="1:11" ht="12.75">
      <c r="A8" s="1">
        <f ca="1">INDIRECT(ADDRESS(D20,6))</f>
        <v>31</v>
      </c>
      <c r="B8" t="s">
        <v>360</v>
      </c>
      <c r="E8" s="2" t="s">
        <v>299</v>
      </c>
      <c r="F8" t="s">
        <v>300</v>
      </c>
      <c r="H8" s="55" t="s">
        <v>424</v>
      </c>
      <c r="I8" s="30" t="s">
        <v>365</v>
      </c>
      <c r="J8" s="30" t="s">
        <v>425</v>
      </c>
      <c r="K8" s="30" t="s">
        <v>426</v>
      </c>
    </row>
    <row r="9" spans="1:11" ht="12.75">
      <c r="A9" s="1" t="str">
        <f ca="1">INDIRECT(ADDRESS(D1+31,6))</f>
        <v>декабря</v>
      </c>
      <c r="B9" t="s">
        <v>357</v>
      </c>
      <c r="E9" s="2" t="s">
        <v>301</v>
      </c>
      <c r="F9" t="s">
        <v>302</v>
      </c>
      <c r="H9" s="55" t="s">
        <v>427</v>
      </c>
      <c r="I9" s="30" t="s">
        <v>365</v>
      </c>
      <c r="J9" s="30" t="s">
        <v>428</v>
      </c>
      <c r="K9" s="30" t="s">
        <v>429</v>
      </c>
    </row>
    <row r="10" spans="1:11" ht="12.75">
      <c r="A10" s="1" t="str">
        <f ca="1">INDIRECT(ADDRESS(D34,6))</f>
        <v>января</v>
      </c>
      <c r="B10" t="s">
        <v>358</v>
      </c>
      <c r="E10" s="2" t="s">
        <v>303</v>
      </c>
      <c r="F10" t="s">
        <v>304</v>
      </c>
      <c r="H10" s="55" t="s">
        <v>430</v>
      </c>
      <c r="I10" s="30" t="s">
        <v>365</v>
      </c>
      <c r="J10" s="30" t="s">
        <v>431</v>
      </c>
      <c r="K10" s="30" t="s">
        <v>432</v>
      </c>
    </row>
    <row r="11" spans="1:11" ht="12.75">
      <c r="A11" s="1"/>
      <c r="E11" s="2" t="s">
        <v>305</v>
      </c>
      <c r="F11" t="s">
        <v>306</v>
      </c>
      <c r="H11" s="55" t="s">
        <v>433</v>
      </c>
      <c r="I11" s="30" t="s">
        <v>365</v>
      </c>
      <c r="J11" s="30" t="s">
        <v>434</v>
      </c>
      <c r="K11" s="30" t="s">
        <v>435</v>
      </c>
    </row>
    <row r="12" spans="1:11" ht="12.75">
      <c r="A12" s="43" t="s">
        <v>1013</v>
      </c>
      <c r="B12" t="s">
        <v>144</v>
      </c>
      <c r="E12" s="2" t="s">
        <v>307</v>
      </c>
      <c r="F12" t="s">
        <v>308</v>
      </c>
      <c r="H12" s="55" t="s">
        <v>436</v>
      </c>
      <c r="I12" s="30" t="s">
        <v>365</v>
      </c>
      <c r="J12" s="30" t="s">
        <v>437</v>
      </c>
      <c r="K12" s="30" t="s">
        <v>438</v>
      </c>
    </row>
    <row r="13" spans="1:11" ht="12.75">
      <c r="A13" s="44" t="s">
        <v>1014</v>
      </c>
      <c r="B13" t="s">
        <v>145</v>
      </c>
      <c r="E13" s="2" t="s">
        <v>309</v>
      </c>
      <c r="F13" s="2" t="s">
        <v>310</v>
      </c>
      <c r="H13" s="55" t="s">
        <v>439</v>
      </c>
      <c r="I13" s="30" t="s">
        <v>365</v>
      </c>
      <c r="J13" s="30" t="s">
        <v>440</v>
      </c>
      <c r="K13" s="30" t="s">
        <v>441</v>
      </c>
    </row>
    <row r="14" spans="1:11" ht="12.75">
      <c r="A14" s="1" t="s">
        <v>1015</v>
      </c>
      <c r="B14" t="s">
        <v>79</v>
      </c>
      <c r="H14" s="55" t="s">
        <v>442</v>
      </c>
      <c r="I14" s="30" t="s">
        <v>365</v>
      </c>
      <c r="J14" s="30" t="s">
        <v>443</v>
      </c>
      <c r="K14" s="30" t="s">
        <v>444</v>
      </c>
    </row>
    <row r="15" spans="1:11" ht="12.75">
      <c r="A15" s="8"/>
      <c r="B15" s="9"/>
      <c r="H15" s="55" t="s">
        <v>445</v>
      </c>
      <c r="I15" s="30" t="s">
        <v>365</v>
      </c>
      <c r="J15" s="30" t="s">
        <v>446</v>
      </c>
      <c r="K15" s="30" t="s">
        <v>447</v>
      </c>
    </row>
    <row r="16" spans="1:11" ht="12.75">
      <c r="A16" s="10"/>
      <c r="B16" s="9"/>
      <c r="H16" s="55" t="s">
        <v>448</v>
      </c>
      <c r="I16" s="30" t="s">
        <v>365</v>
      </c>
      <c r="J16" s="30" t="s">
        <v>449</v>
      </c>
      <c r="K16" s="30" t="s">
        <v>450</v>
      </c>
    </row>
    <row r="17" spans="1:11" ht="12.75">
      <c r="A17" s="11"/>
      <c r="B17" s="9"/>
      <c r="H17" s="55" t="s">
        <v>451</v>
      </c>
      <c r="I17" s="30" t="s">
        <v>365</v>
      </c>
      <c r="J17" s="30" t="s">
        <v>452</v>
      </c>
      <c r="K17" s="30" t="s">
        <v>453</v>
      </c>
    </row>
    <row r="18" spans="1:11" ht="12.75">
      <c r="A18" s="12"/>
      <c r="B18" s="9"/>
      <c r="H18" s="55" t="s">
        <v>454</v>
      </c>
      <c r="I18" s="30" t="s">
        <v>365</v>
      </c>
      <c r="J18" s="30" t="s">
        <v>455</v>
      </c>
      <c r="K18" s="30" t="s">
        <v>456</v>
      </c>
    </row>
    <row r="19" spans="1:11" ht="12.75">
      <c r="A19" s="9" t="str">
        <f>CONCATENATE(A3,RIGHT(A6,2),A5,"_1")</f>
        <v>70852012_1</v>
      </c>
      <c r="B19" s="9" t="s">
        <v>359</v>
      </c>
      <c r="H19" s="55" t="s">
        <v>457</v>
      </c>
      <c r="I19" s="30" t="s">
        <v>365</v>
      </c>
      <c r="J19" s="30" t="s">
        <v>458</v>
      </c>
      <c r="K19" s="30" t="s">
        <v>459</v>
      </c>
    </row>
    <row r="20" spans="1:11" ht="12.75">
      <c r="A20" s="1">
        <f>COUNTA(Выгрузка!D:D)</f>
        <v>126</v>
      </c>
      <c r="B20" t="s">
        <v>361</v>
      </c>
      <c r="D20" s="2">
        <f>19+D1-1</f>
        <v>31</v>
      </c>
      <c r="E20" s="2" t="s">
        <v>285</v>
      </c>
      <c r="F20">
        <v>31</v>
      </c>
      <c r="H20" s="55" t="s">
        <v>460</v>
      </c>
      <c r="I20" s="30" t="s">
        <v>365</v>
      </c>
      <c r="J20" s="30" t="s">
        <v>461</v>
      </c>
      <c r="K20" s="30" t="s">
        <v>462</v>
      </c>
    </row>
    <row r="21" spans="1:11" ht="12.75">
      <c r="A21" s="1"/>
      <c r="E21" s="2" t="s">
        <v>287</v>
      </c>
      <c r="F21">
        <f>IF(MOD(A6,4)=0,29,28)</f>
        <v>29</v>
      </c>
      <c r="H21" s="55" t="s">
        <v>463</v>
      </c>
      <c r="I21" s="30" t="s">
        <v>365</v>
      </c>
      <c r="J21" s="30" t="s">
        <v>464</v>
      </c>
      <c r="K21" s="30" t="s">
        <v>465</v>
      </c>
    </row>
    <row r="22" spans="1:11" ht="12.75">
      <c r="A22" s="1"/>
      <c r="E22" s="2" t="s">
        <v>289</v>
      </c>
      <c r="F22">
        <v>31</v>
      </c>
      <c r="H22" s="55" t="s">
        <v>466</v>
      </c>
      <c r="I22" s="30" t="s">
        <v>365</v>
      </c>
      <c r="J22" s="30" t="s">
        <v>467</v>
      </c>
      <c r="K22" s="30" t="s">
        <v>468</v>
      </c>
    </row>
    <row r="23" spans="1:11" ht="12.75">
      <c r="A23" s="1"/>
      <c r="E23" s="2" t="s">
        <v>292</v>
      </c>
      <c r="F23">
        <v>30</v>
      </c>
      <c r="H23" s="55" t="s">
        <v>469</v>
      </c>
      <c r="I23" s="30" t="s">
        <v>365</v>
      </c>
      <c r="J23" s="30" t="s">
        <v>470</v>
      </c>
      <c r="K23" s="30" t="s">
        <v>471</v>
      </c>
    </row>
    <row r="24" spans="1:11" ht="12.75">
      <c r="A24" s="1"/>
      <c r="E24" s="2" t="s">
        <v>294</v>
      </c>
      <c r="F24">
        <v>31</v>
      </c>
      <c r="H24" s="55" t="s">
        <v>472</v>
      </c>
      <c r="I24" s="30" t="s">
        <v>365</v>
      </c>
      <c r="J24" s="30" t="s">
        <v>473</v>
      </c>
      <c r="K24" s="30" t="s">
        <v>998</v>
      </c>
    </row>
    <row r="25" spans="1:11" ht="12.75">
      <c r="A25" s="1"/>
      <c r="E25" s="2" t="s">
        <v>296</v>
      </c>
      <c r="F25">
        <v>30</v>
      </c>
      <c r="H25" s="55" t="s">
        <v>474</v>
      </c>
      <c r="I25" s="30" t="s">
        <v>365</v>
      </c>
      <c r="J25" s="30" t="s">
        <v>475</v>
      </c>
      <c r="K25" s="30" t="s">
        <v>476</v>
      </c>
    </row>
    <row r="26" spans="1:11" ht="12.75">
      <c r="A26" s="1"/>
      <c r="E26" s="2" t="s">
        <v>299</v>
      </c>
      <c r="F26">
        <v>31</v>
      </c>
      <c r="H26" s="55" t="s">
        <v>477</v>
      </c>
      <c r="I26" s="30" t="s">
        <v>365</v>
      </c>
      <c r="J26" s="30" t="s">
        <v>478</v>
      </c>
      <c r="K26" s="30" t="s">
        <v>479</v>
      </c>
    </row>
    <row r="27" spans="1:11" ht="12.75">
      <c r="A27" s="1"/>
      <c r="E27" s="2" t="s">
        <v>301</v>
      </c>
      <c r="F27">
        <v>31</v>
      </c>
      <c r="H27" s="55" t="s">
        <v>480</v>
      </c>
      <c r="I27" s="30" t="s">
        <v>365</v>
      </c>
      <c r="J27" s="30" t="s">
        <v>481</v>
      </c>
      <c r="K27" s="30" t="s">
        <v>482</v>
      </c>
    </row>
    <row r="28" spans="1:11" ht="12.75">
      <c r="A28" s="1"/>
      <c r="E28" s="2" t="s">
        <v>303</v>
      </c>
      <c r="F28">
        <v>30</v>
      </c>
      <c r="H28" s="55" t="s">
        <v>483</v>
      </c>
      <c r="I28" s="30" t="s">
        <v>365</v>
      </c>
      <c r="J28" s="30" t="s">
        <v>484</v>
      </c>
      <c r="K28" s="30" t="s">
        <v>485</v>
      </c>
    </row>
    <row r="29" spans="1:11" ht="12.75">
      <c r="A29" s="1"/>
      <c r="E29" s="2" t="s">
        <v>305</v>
      </c>
      <c r="F29">
        <v>31</v>
      </c>
      <c r="H29" s="55" t="s">
        <v>486</v>
      </c>
      <c r="I29" s="30" t="s">
        <v>365</v>
      </c>
      <c r="J29" s="30" t="s">
        <v>487</v>
      </c>
      <c r="K29" s="30" t="s">
        <v>488</v>
      </c>
    </row>
    <row r="30" spans="1:11" ht="12.75">
      <c r="A30" s="1" t="str">
        <f ca="1">INDIRECT(ADDRESS(G1,11))</f>
        <v>Гомельский электромеханический завод                        </v>
      </c>
      <c r="B30" t="s">
        <v>751</v>
      </c>
      <c r="E30" s="2" t="s">
        <v>307</v>
      </c>
      <c r="F30">
        <v>30</v>
      </c>
      <c r="H30" s="55" t="s">
        <v>489</v>
      </c>
      <c r="I30" s="30" t="s">
        <v>365</v>
      </c>
      <c r="J30" s="30" t="s">
        <v>490</v>
      </c>
      <c r="K30" s="30" t="s">
        <v>491</v>
      </c>
    </row>
    <row r="31" spans="5:11" ht="12.75">
      <c r="E31" s="2" t="s">
        <v>309</v>
      </c>
      <c r="F31">
        <v>31</v>
      </c>
      <c r="H31" s="55" t="s">
        <v>492</v>
      </c>
      <c r="I31" s="30" t="s">
        <v>365</v>
      </c>
      <c r="J31" s="30" t="s">
        <v>493</v>
      </c>
      <c r="K31" s="30" t="s">
        <v>494</v>
      </c>
    </row>
    <row r="32" spans="8:11" ht="12.75">
      <c r="H32" s="55" t="s">
        <v>495</v>
      </c>
      <c r="I32" s="30" t="s">
        <v>365</v>
      </c>
      <c r="J32" s="30" t="s">
        <v>496</v>
      </c>
      <c r="K32" s="30" t="s">
        <v>497</v>
      </c>
    </row>
    <row r="33" spans="6:11" ht="12.75">
      <c r="F33" t="s">
        <v>338</v>
      </c>
      <c r="H33" s="55" t="s">
        <v>498</v>
      </c>
      <c r="I33" s="30" t="s">
        <v>365</v>
      </c>
      <c r="J33" s="30" t="s">
        <v>986</v>
      </c>
      <c r="K33" s="122" t="s">
        <v>987</v>
      </c>
    </row>
    <row r="34" spans="4:11" ht="12.75">
      <c r="D34" s="2">
        <f>33+D1-1</f>
        <v>45</v>
      </c>
      <c r="E34" s="2" t="s">
        <v>285</v>
      </c>
      <c r="F34" t="s">
        <v>339</v>
      </c>
      <c r="H34" s="57" t="s">
        <v>752</v>
      </c>
      <c r="I34" s="58" t="s">
        <v>752</v>
      </c>
      <c r="J34" s="58"/>
      <c r="K34" s="59" t="s">
        <v>152</v>
      </c>
    </row>
    <row r="35" spans="5:11" ht="12.75">
      <c r="E35" s="2" t="s">
        <v>287</v>
      </c>
      <c r="F35" t="s">
        <v>340</v>
      </c>
      <c r="H35" s="55" t="s">
        <v>412</v>
      </c>
      <c r="I35" s="30" t="s">
        <v>365</v>
      </c>
      <c r="J35" s="30" t="s">
        <v>413</v>
      </c>
      <c r="K35" s="30" t="s">
        <v>414</v>
      </c>
    </row>
    <row r="36" spans="5:11" ht="15">
      <c r="E36" s="2" t="s">
        <v>289</v>
      </c>
      <c r="F36" t="s">
        <v>341</v>
      </c>
      <c r="H36" s="55" t="s">
        <v>752</v>
      </c>
      <c r="I36" s="30" t="s">
        <v>752</v>
      </c>
      <c r="J36" s="30"/>
      <c r="K36" s="31" t="s">
        <v>499</v>
      </c>
    </row>
    <row r="37" spans="5:11" ht="12.75">
      <c r="E37" s="2" t="s">
        <v>292</v>
      </c>
      <c r="F37" t="s">
        <v>342</v>
      </c>
      <c r="H37" s="55" t="s">
        <v>503</v>
      </c>
      <c r="I37" s="30" t="s">
        <v>365</v>
      </c>
      <c r="J37" s="30" t="s">
        <v>504</v>
      </c>
      <c r="K37" s="30" t="s">
        <v>505</v>
      </c>
    </row>
    <row r="38" spans="5:11" ht="12.75">
      <c r="E38" s="2" t="s">
        <v>294</v>
      </c>
      <c r="F38" s="2" t="s">
        <v>343</v>
      </c>
      <c r="H38" s="55" t="s">
        <v>161</v>
      </c>
      <c r="I38" s="30" t="s">
        <v>365</v>
      </c>
      <c r="J38" s="30" t="s">
        <v>162</v>
      </c>
      <c r="K38" s="30" t="s">
        <v>163</v>
      </c>
    </row>
    <row r="39" spans="5:11" ht="12.75">
      <c r="E39" s="2" t="s">
        <v>296</v>
      </c>
      <c r="F39" t="s">
        <v>344</v>
      </c>
      <c r="H39" s="55" t="s">
        <v>506</v>
      </c>
      <c r="I39" s="30" t="s">
        <v>365</v>
      </c>
      <c r="J39" s="30" t="s">
        <v>311</v>
      </c>
      <c r="K39" s="30" t="s">
        <v>507</v>
      </c>
    </row>
    <row r="40" spans="5:11" ht="12.75">
      <c r="E40" s="2" t="s">
        <v>299</v>
      </c>
      <c r="F40" t="s">
        <v>345</v>
      </c>
      <c r="H40" s="55" t="s">
        <v>508</v>
      </c>
      <c r="I40" s="30" t="s">
        <v>365</v>
      </c>
      <c r="J40" s="30" t="s">
        <v>509</v>
      </c>
      <c r="K40" s="30" t="s">
        <v>510</v>
      </c>
    </row>
    <row r="41" spans="5:11" ht="12.75">
      <c r="E41" s="2" t="s">
        <v>301</v>
      </c>
      <c r="F41" t="s">
        <v>346</v>
      </c>
      <c r="H41" s="55" t="s">
        <v>511</v>
      </c>
      <c r="I41" s="30" t="s">
        <v>365</v>
      </c>
      <c r="J41" s="30" t="s">
        <v>512</v>
      </c>
      <c r="K41" s="30" t="s">
        <v>513</v>
      </c>
    </row>
    <row r="42" spans="5:11" ht="12.75">
      <c r="E42" s="2" t="s">
        <v>303</v>
      </c>
      <c r="F42" t="s">
        <v>347</v>
      </c>
      <c r="H42" s="55" t="s">
        <v>514</v>
      </c>
      <c r="I42" s="30" t="s">
        <v>365</v>
      </c>
      <c r="J42" s="30" t="s">
        <v>515</v>
      </c>
      <c r="K42" s="30" t="s">
        <v>516</v>
      </c>
    </row>
    <row r="43" spans="5:11" ht="12.75">
      <c r="E43" s="2" t="s">
        <v>305</v>
      </c>
      <c r="F43" t="s">
        <v>348</v>
      </c>
      <c r="H43" s="55" t="s">
        <v>517</v>
      </c>
      <c r="I43" s="30" t="s">
        <v>365</v>
      </c>
      <c r="J43" s="30" t="s">
        <v>518</v>
      </c>
      <c r="K43" s="30" t="s">
        <v>519</v>
      </c>
    </row>
    <row r="44" spans="5:11" ht="12.75">
      <c r="E44" s="2" t="s">
        <v>307</v>
      </c>
      <c r="F44" s="2" t="s">
        <v>349</v>
      </c>
      <c r="H44" s="55" t="s">
        <v>520</v>
      </c>
      <c r="I44" s="30" t="s">
        <v>365</v>
      </c>
      <c r="J44" s="30" t="s">
        <v>521</v>
      </c>
      <c r="K44" s="30" t="s">
        <v>522</v>
      </c>
    </row>
    <row r="45" spans="5:11" ht="12.75">
      <c r="E45" s="2" t="s">
        <v>309</v>
      </c>
      <c r="F45" t="s">
        <v>338</v>
      </c>
      <c r="H45" s="55" t="s">
        <v>523</v>
      </c>
      <c r="I45" s="30" t="s">
        <v>365</v>
      </c>
      <c r="J45" s="30" t="s">
        <v>524</v>
      </c>
      <c r="K45" s="30" t="s">
        <v>525</v>
      </c>
    </row>
    <row r="46" spans="8:11" ht="12.75">
      <c r="H46" s="55" t="s">
        <v>526</v>
      </c>
      <c r="I46" s="30" t="s">
        <v>365</v>
      </c>
      <c r="J46" s="30" t="s">
        <v>527</v>
      </c>
      <c r="K46" s="30" t="s">
        <v>528</v>
      </c>
    </row>
    <row r="47" spans="8:11" ht="12.75">
      <c r="H47" s="120" t="s">
        <v>529</v>
      </c>
      <c r="I47" s="121" t="s">
        <v>365</v>
      </c>
      <c r="J47" s="121" t="s">
        <v>976</v>
      </c>
      <c r="K47" s="121" t="s">
        <v>977</v>
      </c>
    </row>
    <row r="48" spans="8:11" ht="12.75">
      <c r="H48" s="55" t="s">
        <v>530</v>
      </c>
      <c r="I48" s="30" t="s">
        <v>365</v>
      </c>
      <c r="J48" s="30" t="s">
        <v>531</v>
      </c>
      <c r="K48" s="30" t="s">
        <v>532</v>
      </c>
    </row>
    <row r="49" spans="8:11" ht="12.75">
      <c r="H49" s="55" t="s">
        <v>533</v>
      </c>
      <c r="I49" s="30" t="s">
        <v>365</v>
      </c>
      <c r="J49" s="30" t="s">
        <v>534</v>
      </c>
      <c r="K49" s="30" t="s">
        <v>535</v>
      </c>
    </row>
    <row r="50" spans="8:11" ht="12.75">
      <c r="H50" s="55" t="s">
        <v>536</v>
      </c>
      <c r="I50" s="30" t="s">
        <v>365</v>
      </c>
      <c r="J50" s="30" t="s">
        <v>537</v>
      </c>
      <c r="K50" s="30" t="s">
        <v>538</v>
      </c>
    </row>
    <row r="51" spans="8:11" ht="12.75">
      <c r="H51" s="55" t="s">
        <v>539</v>
      </c>
      <c r="I51" s="30" t="s">
        <v>365</v>
      </c>
      <c r="J51" s="30" t="s">
        <v>540</v>
      </c>
      <c r="K51" s="30" t="s">
        <v>541</v>
      </c>
    </row>
    <row r="52" spans="8:11" ht="12.75">
      <c r="H52" s="55" t="s">
        <v>542</v>
      </c>
      <c r="I52" s="30" t="s">
        <v>365</v>
      </c>
      <c r="J52" s="30" t="s">
        <v>543</v>
      </c>
      <c r="K52" s="30" t="s">
        <v>63</v>
      </c>
    </row>
    <row r="53" spans="8:11" ht="12.75">
      <c r="H53" s="55" t="s">
        <v>544</v>
      </c>
      <c r="I53" s="30" t="s">
        <v>365</v>
      </c>
      <c r="J53" s="30" t="s">
        <v>545</v>
      </c>
      <c r="K53" s="30" t="s">
        <v>546</v>
      </c>
    </row>
    <row r="54" spans="8:11" ht="12.75">
      <c r="H54" s="55" t="s">
        <v>547</v>
      </c>
      <c r="I54" s="30" t="s">
        <v>365</v>
      </c>
      <c r="J54" s="30" t="s">
        <v>548</v>
      </c>
      <c r="K54" s="30" t="s">
        <v>549</v>
      </c>
    </row>
    <row r="55" spans="8:11" ht="12.75">
      <c r="H55" s="55" t="s">
        <v>550</v>
      </c>
      <c r="I55" s="30" t="s">
        <v>365</v>
      </c>
      <c r="J55" s="30" t="s">
        <v>551</v>
      </c>
      <c r="K55" s="30" t="s">
        <v>999</v>
      </c>
    </row>
    <row r="56" spans="8:11" ht="12.75">
      <c r="H56" s="55" t="s">
        <v>552</v>
      </c>
      <c r="I56" s="30" t="s">
        <v>365</v>
      </c>
      <c r="J56" s="30" t="s">
        <v>553</v>
      </c>
      <c r="K56" s="30" t="s">
        <v>554</v>
      </c>
    </row>
    <row r="57" spans="8:11" ht="12.75">
      <c r="H57" s="55" t="s">
        <v>555</v>
      </c>
      <c r="I57" s="30" t="s">
        <v>365</v>
      </c>
      <c r="J57" s="30" t="s">
        <v>556</v>
      </c>
      <c r="K57" s="30" t="s">
        <v>557</v>
      </c>
    </row>
    <row r="58" spans="8:11" ht="12.75">
      <c r="H58" s="55" t="s">
        <v>558</v>
      </c>
      <c r="I58" s="30" t="s">
        <v>365</v>
      </c>
      <c r="J58" s="30" t="s">
        <v>559</v>
      </c>
      <c r="K58" s="30" t="s">
        <v>560</v>
      </c>
    </row>
    <row r="59" spans="8:11" ht="12.75">
      <c r="H59" s="55" t="s">
        <v>561</v>
      </c>
      <c r="I59" s="30" t="s">
        <v>365</v>
      </c>
      <c r="J59" s="30" t="s">
        <v>562</v>
      </c>
      <c r="K59" s="30" t="s">
        <v>563</v>
      </c>
    </row>
    <row r="60" spans="8:11" ht="12.75">
      <c r="H60" s="55" t="s">
        <v>164</v>
      </c>
      <c r="I60" s="30" t="s">
        <v>365</v>
      </c>
      <c r="J60" s="30" t="s">
        <v>165</v>
      </c>
      <c r="K60" s="30" t="s">
        <v>166</v>
      </c>
    </row>
    <row r="61" spans="8:11" ht="12.75">
      <c r="H61" s="55" t="s">
        <v>564</v>
      </c>
      <c r="I61" s="30" t="s">
        <v>365</v>
      </c>
      <c r="J61" s="30" t="s">
        <v>565</v>
      </c>
      <c r="K61" s="30" t="s">
        <v>312</v>
      </c>
    </row>
    <row r="62" spans="8:11" ht="12.75">
      <c r="H62" s="55" t="s">
        <v>566</v>
      </c>
      <c r="I62" s="30" t="s">
        <v>365</v>
      </c>
      <c r="J62" s="30" t="s">
        <v>567</v>
      </c>
      <c r="K62" s="30" t="s">
        <v>568</v>
      </c>
    </row>
    <row r="63" spans="8:11" ht="12.75">
      <c r="H63" s="55" t="s">
        <v>569</v>
      </c>
      <c r="I63" s="30" t="s">
        <v>365</v>
      </c>
      <c r="J63" s="30" t="s">
        <v>570</v>
      </c>
      <c r="K63" s="30" t="s">
        <v>571</v>
      </c>
    </row>
    <row r="64" spans="8:11" ht="12.75">
      <c r="H64" s="111" t="s">
        <v>974</v>
      </c>
      <c r="I64" s="30" t="s">
        <v>365</v>
      </c>
      <c r="J64" s="77" t="s">
        <v>975</v>
      </c>
      <c r="K64" s="122" t="s">
        <v>987</v>
      </c>
    </row>
    <row r="65" spans="8:11" ht="12.75">
      <c r="H65" s="57" t="s">
        <v>752</v>
      </c>
      <c r="I65" s="58" t="s">
        <v>752</v>
      </c>
      <c r="J65" s="58"/>
      <c r="K65" s="59" t="s">
        <v>152</v>
      </c>
    </row>
    <row r="66" spans="8:11" ht="12.75">
      <c r="H66" s="55" t="s">
        <v>500</v>
      </c>
      <c r="I66" s="30" t="s">
        <v>365</v>
      </c>
      <c r="J66" s="30" t="s">
        <v>501</v>
      </c>
      <c r="K66" s="30" t="s">
        <v>502</v>
      </c>
    </row>
    <row r="67" spans="8:11" ht="12.75">
      <c r="H67" s="55" t="s">
        <v>883</v>
      </c>
      <c r="I67" s="30" t="s">
        <v>365</v>
      </c>
      <c r="J67" s="30" t="s">
        <v>884</v>
      </c>
      <c r="K67" s="30" t="s">
        <v>885</v>
      </c>
    </row>
    <row r="68" spans="8:11" ht="15">
      <c r="H68" s="55" t="s">
        <v>752</v>
      </c>
      <c r="I68" s="30" t="s">
        <v>752</v>
      </c>
      <c r="J68" s="30"/>
      <c r="K68" s="31" t="s">
        <v>572</v>
      </c>
    </row>
    <row r="69" spans="8:11" ht="12.75">
      <c r="H69" s="55" t="s">
        <v>576</v>
      </c>
      <c r="I69" s="30" t="s">
        <v>365</v>
      </c>
      <c r="J69" s="30" t="s">
        <v>577</v>
      </c>
      <c r="K69" s="30" t="s">
        <v>578</v>
      </c>
    </row>
    <row r="70" spans="8:11" ht="12.75">
      <c r="H70" s="55" t="s">
        <v>579</v>
      </c>
      <c r="I70" s="30" t="s">
        <v>365</v>
      </c>
      <c r="J70" s="30" t="s">
        <v>580</v>
      </c>
      <c r="K70" s="30" t="s">
        <v>581</v>
      </c>
    </row>
    <row r="71" spans="8:11" ht="12.75">
      <c r="H71" s="55" t="s">
        <v>582</v>
      </c>
      <c r="I71" s="30" t="s">
        <v>365</v>
      </c>
      <c r="J71" s="30" t="s">
        <v>583</v>
      </c>
      <c r="K71" s="30" t="s">
        <v>584</v>
      </c>
    </row>
    <row r="72" spans="8:11" ht="12.75">
      <c r="H72" s="55" t="s">
        <v>585</v>
      </c>
      <c r="I72" s="30" t="s">
        <v>365</v>
      </c>
      <c r="J72" s="30" t="s">
        <v>586</v>
      </c>
      <c r="K72" s="30" t="s">
        <v>587</v>
      </c>
    </row>
    <row r="73" spans="8:11" ht="12.75">
      <c r="H73" s="55" t="s">
        <v>588</v>
      </c>
      <c r="I73" s="30" t="s">
        <v>365</v>
      </c>
      <c r="J73" s="30" t="s">
        <v>589</v>
      </c>
      <c r="K73" s="30" t="s">
        <v>590</v>
      </c>
    </row>
    <row r="74" spans="8:11" ht="12.75">
      <c r="H74" s="55" t="s">
        <v>591</v>
      </c>
      <c r="I74" s="30" t="s">
        <v>365</v>
      </c>
      <c r="J74" s="30" t="s">
        <v>592</v>
      </c>
      <c r="K74" s="30" t="s">
        <v>593</v>
      </c>
    </row>
    <row r="75" spans="8:11" ht="12.75">
      <c r="H75" s="55" t="s">
        <v>594</v>
      </c>
      <c r="I75" s="30" t="s">
        <v>365</v>
      </c>
      <c r="J75" s="30" t="s">
        <v>595</v>
      </c>
      <c r="K75" s="30" t="s">
        <v>596</v>
      </c>
    </row>
    <row r="76" spans="8:11" ht="12.75">
      <c r="H76" s="55" t="s">
        <v>597</v>
      </c>
      <c r="I76" s="30" t="s">
        <v>365</v>
      </c>
      <c r="J76" s="30" t="s">
        <v>598</v>
      </c>
      <c r="K76" s="30" t="s">
        <v>599</v>
      </c>
    </row>
    <row r="77" spans="8:11" ht="12.75">
      <c r="H77" s="55" t="s">
        <v>600</v>
      </c>
      <c r="I77" s="30" t="s">
        <v>365</v>
      </c>
      <c r="J77" s="30" t="s">
        <v>601</v>
      </c>
      <c r="K77" s="30" t="s">
        <v>167</v>
      </c>
    </row>
    <row r="78" spans="8:11" ht="12.75">
      <c r="H78" s="55" t="s">
        <v>602</v>
      </c>
      <c r="I78" s="30" t="s">
        <v>365</v>
      </c>
      <c r="J78" s="30" t="s">
        <v>603</v>
      </c>
      <c r="K78" s="30" t="s">
        <v>604</v>
      </c>
    </row>
    <row r="79" spans="8:11" ht="12.75">
      <c r="H79" s="55" t="s">
        <v>605</v>
      </c>
      <c r="I79" s="30" t="s">
        <v>365</v>
      </c>
      <c r="J79" s="30" t="s">
        <v>606</v>
      </c>
      <c r="K79" s="30" t="s">
        <v>1000</v>
      </c>
    </row>
    <row r="80" spans="8:11" ht="12.75">
      <c r="H80" s="55" t="s">
        <v>607</v>
      </c>
      <c r="I80" s="30" t="s">
        <v>365</v>
      </c>
      <c r="J80" s="30" t="s">
        <v>608</v>
      </c>
      <c r="K80" s="30" t="s">
        <v>609</v>
      </c>
    </row>
    <row r="81" spans="8:11" ht="12.75">
      <c r="H81" s="55" t="s">
        <v>610</v>
      </c>
      <c r="I81" s="30" t="s">
        <v>365</v>
      </c>
      <c r="J81" s="30" t="s">
        <v>611</v>
      </c>
      <c r="K81" s="30" t="s">
        <v>612</v>
      </c>
    </row>
    <row r="82" spans="8:11" ht="12.75">
      <c r="H82" s="55" t="s">
        <v>613</v>
      </c>
      <c r="I82" s="30" t="s">
        <v>365</v>
      </c>
      <c r="J82" s="30" t="s">
        <v>614</v>
      </c>
      <c r="K82" s="30" t="s">
        <v>615</v>
      </c>
    </row>
    <row r="83" spans="8:11" ht="12.75">
      <c r="H83" s="55" t="s">
        <v>616</v>
      </c>
      <c r="I83" s="30" t="s">
        <v>365</v>
      </c>
      <c r="J83" s="30" t="s">
        <v>617</v>
      </c>
      <c r="K83" s="30" t="s">
        <v>313</v>
      </c>
    </row>
    <row r="84" spans="8:11" ht="12.75">
      <c r="H84" s="55" t="s">
        <v>618</v>
      </c>
      <c r="I84" s="30" t="s">
        <v>365</v>
      </c>
      <c r="J84" s="30" t="s">
        <v>619</v>
      </c>
      <c r="K84" s="30" t="s">
        <v>620</v>
      </c>
    </row>
    <row r="85" spans="8:11" ht="12.75">
      <c r="H85" s="55" t="s">
        <v>621</v>
      </c>
      <c r="I85" s="30" t="s">
        <v>365</v>
      </c>
      <c r="J85" s="30" t="s">
        <v>622</v>
      </c>
      <c r="K85" s="30" t="s">
        <v>623</v>
      </c>
    </row>
    <row r="86" spans="8:11" ht="12.75">
      <c r="H86" s="111" t="s">
        <v>971</v>
      </c>
      <c r="I86" s="30" t="s">
        <v>365</v>
      </c>
      <c r="J86" s="77" t="s">
        <v>972</v>
      </c>
      <c r="K86" s="30" t="s">
        <v>973</v>
      </c>
    </row>
    <row r="87" spans="8:11" ht="12.75">
      <c r="H87" s="55" t="s">
        <v>624</v>
      </c>
      <c r="I87" s="30" t="s">
        <v>365</v>
      </c>
      <c r="J87" s="30" t="s">
        <v>625</v>
      </c>
      <c r="K87" s="30" t="s">
        <v>626</v>
      </c>
    </row>
    <row r="88" spans="8:11" ht="12.75">
      <c r="H88" s="55" t="s">
        <v>627</v>
      </c>
      <c r="I88" s="30" t="s">
        <v>365</v>
      </c>
      <c r="J88" s="30" t="s">
        <v>628</v>
      </c>
      <c r="K88" s="30" t="s">
        <v>629</v>
      </c>
    </row>
    <row r="89" spans="8:11" ht="12.75">
      <c r="H89" s="55" t="s">
        <v>630</v>
      </c>
      <c r="I89" s="30" t="s">
        <v>365</v>
      </c>
      <c r="J89" s="30" t="s">
        <v>631</v>
      </c>
      <c r="K89" s="30" t="s">
        <v>632</v>
      </c>
    </row>
    <row r="90" spans="8:11" ht="12.75">
      <c r="H90" s="55" t="s">
        <v>364</v>
      </c>
      <c r="I90" s="30" t="s">
        <v>365</v>
      </c>
      <c r="J90" s="30" t="s">
        <v>633</v>
      </c>
      <c r="K90" s="30" t="s">
        <v>634</v>
      </c>
    </row>
    <row r="91" spans="8:11" ht="12.75">
      <c r="H91" s="57" t="s">
        <v>752</v>
      </c>
      <c r="I91" s="58" t="s">
        <v>752</v>
      </c>
      <c r="J91" s="58"/>
      <c r="K91" s="59" t="s">
        <v>152</v>
      </c>
    </row>
    <row r="92" spans="8:11" ht="12.75">
      <c r="H92" s="55" t="s">
        <v>948</v>
      </c>
      <c r="I92" s="30" t="s">
        <v>365</v>
      </c>
      <c r="J92" s="110" t="s">
        <v>949</v>
      </c>
      <c r="K92" s="110" t="s">
        <v>949</v>
      </c>
    </row>
    <row r="93" spans="8:11" ht="12.75">
      <c r="H93" s="55" t="s">
        <v>573</v>
      </c>
      <c r="I93" s="30" t="s">
        <v>365</v>
      </c>
      <c r="J93" s="30" t="s">
        <v>574</v>
      </c>
      <c r="K93" s="30" t="s">
        <v>575</v>
      </c>
    </row>
    <row r="94" spans="8:11" ht="12.75">
      <c r="H94" s="55" t="s">
        <v>907</v>
      </c>
      <c r="I94" s="30" t="s">
        <v>365</v>
      </c>
      <c r="J94" s="30" t="s">
        <v>908</v>
      </c>
      <c r="K94" s="30" t="s">
        <v>909</v>
      </c>
    </row>
    <row r="95" spans="8:11" ht="12.75">
      <c r="H95" s="55" t="s">
        <v>886</v>
      </c>
      <c r="I95" s="30" t="s">
        <v>365</v>
      </c>
      <c r="J95" s="30" t="s">
        <v>887</v>
      </c>
      <c r="K95" s="30" t="s">
        <v>888</v>
      </c>
    </row>
    <row r="96" spans="8:11" ht="15">
      <c r="H96" s="55" t="s">
        <v>752</v>
      </c>
      <c r="I96" s="30" t="s">
        <v>752</v>
      </c>
      <c r="J96" s="30"/>
      <c r="K96" s="31" t="s">
        <v>635</v>
      </c>
    </row>
    <row r="97" spans="8:11" ht="12.75">
      <c r="H97" s="55" t="s">
        <v>642</v>
      </c>
      <c r="I97" s="30" t="s">
        <v>365</v>
      </c>
      <c r="J97" s="30" t="s">
        <v>643</v>
      </c>
      <c r="K97" s="30" t="s">
        <v>644</v>
      </c>
    </row>
    <row r="98" spans="8:11" ht="12.75">
      <c r="H98" s="55" t="s">
        <v>645</v>
      </c>
      <c r="I98" s="30" t="s">
        <v>365</v>
      </c>
      <c r="J98" s="30" t="s">
        <v>646</v>
      </c>
      <c r="K98" s="30" t="s">
        <v>647</v>
      </c>
    </row>
    <row r="99" spans="8:11" ht="12.75">
      <c r="H99" s="55" t="s">
        <v>648</v>
      </c>
      <c r="I99" s="30" t="s">
        <v>365</v>
      </c>
      <c r="J99" s="30" t="s">
        <v>649</v>
      </c>
      <c r="K99" s="30" t="s">
        <v>650</v>
      </c>
    </row>
    <row r="100" spans="8:11" ht="12.75">
      <c r="H100" s="55" t="s">
        <v>651</v>
      </c>
      <c r="I100" s="30" t="s">
        <v>365</v>
      </c>
      <c r="J100" s="30" t="s">
        <v>652</v>
      </c>
      <c r="K100" s="30" t="s">
        <v>653</v>
      </c>
    </row>
    <row r="101" spans="8:11" ht="12.75">
      <c r="H101" s="55" t="s">
        <v>654</v>
      </c>
      <c r="I101" s="30" t="s">
        <v>365</v>
      </c>
      <c r="J101" s="30" t="s">
        <v>655</v>
      </c>
      <c r="K101" s="30" t="s">
        <v>656</v>
      </c>
    </row>
    <row r="102" spans="8:11" ht="12.75">
      <c r="H102" s="55" t="s">
        <v>657</v>
      </c>
      <c r="I102" s="30" t="s">
        <v>365</v>
      </c>
      <c r="J102" s="30" t="s">
        <v>658</v>
      </c>
      <c r="K102" s="30" t="s">
        <v>659</v>
      </c>
    </row>
    <row r="103" spans="8:11" ht="12.75">
      <c r="H103" s="55" t="s">
        <v>660</v>
      </c>
      <c r="I103" s="30" t="s">
        <v>365</v>
      </c>
      <c r="J103" s="30" t="s">
        <v>661</v>
      </c>
      <c r="K103" s="30" t="s">
        <v>662</v>
      </c>
    </row>
    <row r="104" spans="8:11" ht="12.75">
      <c r="H104" s="55" t="s">
        <v>663</v>
      </c>
      <c r="I104" s="30" t="s">
        <v>365</v>
      </c>
      <c r="J104" s="30" t="s">
        <v>664</v>
      </c>
      <c r="K104" s="30" t="s">
        <v>665</v>
      </c>
    </row>
    <row r="105" spans="8:11" ht="12.75">
      <c r="H105" s="120" t="s">
        <v>666</v>
      </c>
      <c r="I105" s="121" t="s">
        <v>365</v>
      </c>
      <c r="J105" s="121" t="s">
        <v>978</v>
      </c>
      <c r="K105" s="121" t="s">
        <v>979</v>
      </c>
    </row>
    <row r="106" spans="8:11" ht="12.75">
      <c r="H106" s="55" t="s">
        <v>667</v>
      </c>
      <c r="I106" s="30" t="s">
        <v>365</v>
      </c>
      <c r="J106" s="30" t="s">
        <v>589</v>
      </c>
      <c r="K106" s="30" t="s">
        <v>668</v>
      </c>
    </row>
    <row r="107" spans="8:11" ht="12.75">
      <c r="H107" s="55" t="s">
        <v>669</v>
      </c>
      <c r="I107" s="30" t="s">
        <v>365</v>
      </c>
      <c r="J107" s="30" t="s">
        <v>670</v>
      </c>
      <c r="K107" s="30" t="s">
        <v>671</v>
      </c>
    </row>
    <row r="108" spans="8:11" ht="12.75">
      <c r="H108" s="55" t="s">
        <v>672</v>
      </c>
      <c r="I108" s="30" t="s">
        <v>365</v>
      </c>
      <c r="J108" s="30" t="s">
        <v>673</v>
      </c>
      <c r="K108" s="30" t="s">
        <v>674</v>
      </c>
    </row>
    <row r="109" spans="8:11" ht="12.75">
      <c r="H109" s="55" t="s">
        <v>675</v>
      </c>
      <c r="I109" s="30" t="s">
        <v>365</v>
      </c>
      <c r="J109" s="30" t="s">
        <v>676</v>
      </c>
      <c r="K109" s="30" t="s">
        <v>677</v>
      </c>
    </row>
    <row r="110" spans="8:11" ht="12.75">
      <c r="H110" s="55" t="s">
        <v>678</v>
      </c>
      <c r="I110" s="30" t="s">
        <v>365</v>
      </c>
      <c r="J110" s="30" t="s">
        <v>679</v>
      </c>
      <c r="K110" s="30" t="s">
        <v>680</v>
      </c>
    </row>
    <row r="111" spans="8:11" ht="12.75">
      <c r="H111" s="55" t="s">
        <v>681</v>
      </c>
      <c r="I111" s="30" t="s">
        <v>365</v>
      </c>
      <c r="J111" s="30" t="s">
        <v>682</v>
      </c>
      <c r="K111" s="30" t="s">
        <v>683</v>
      </c>
    </row>
    <row r="112" spans="8:11" ht="12.75">
      <c r="H112" s="55" t="s">
        <v>684</v>
      </c>
      <c r="I112" s="30" t="s">
        <v>365</v>
      </c>
      <c r="J112" s="30" t="s">
        <v>685</v>
      </c>
      <c r="K112" s="30" t="s">
        <v>686</v>
      </c>
    </row>
    <row r="113" spans="8:11" ht="12.75">
      <c r="H113" s="55" t="s">
        <v>687</v>
      </c>
      <c r="I113" s="30" t="s">
        <v>365</v>
      </c>
      <c r="J113" s="30" t="s">
        <v>688</v>
      </c>
      <c r="K113" s="30" t="s">
        <v>689</v>
      </c>
    </row>
    <row r="114" spans="8:11" ht="12.75">
      <c r="H114" s="55" t="s">
        <v>690</v>
      </c>
      <c r="I114" s="30" t="s">
        <v>365</v>
      </c>
      <c r="J114" s="30" t="s">
        <v>691</v>
      </c>
      <c r="K114" s="30" t="s">
        <v>1001</v>
      </c>
    </row>
    <row r="115" spans="8:11" ht="12.75">
      <c r="H115" s="55" t="s">
        <v>692</v>
      </c>
      <c r="I115" s="30" t="s">
        <v>365</v>
      </c>
      <c r="J115" s="30" t="s">
        <v>693</v>
      </c>
      <c r="K115" s="30" t="s">
        <v>694</v>
      </c>
    </row>
    <row r="116" spans="8:11" ht="12.75">
      <c r="H116" s="55" t="s">
        <v>695</v>
      </c>
      <c r="I116" s="30" t="s">
        <v>365</v>
      </c>
      <c r="J116" s="30" t="s">
        <v>696</v>
      </c>
      <c r="K116" s="30" t="s">
        <v>697</v>
      </c>
    </row>
    <row r="117" spans="8:11" ht="12.75">
      <c r="H117" s="55" t="s">
        <v>698</v>
      </c>
      <c r="I117" s="30" t="s">
        <v>365</v>
      </c>
      <c r="J117" s="30" t="s">
        <v>699</v>
      </c>
      <c r="K117" s="30" t="s">
        <v>700</v>
      </c>
    </row>
    <row r="118" spans="8:11" ht="12.75">
      <c r="H118" s="55" t="s">
        <v>701</v>
      </c>
      <c r="I118" s="30" t="s">
        <v>365</v>
      </c>
      <c r="J118" s="30" t="s">
        <v>702</v>
      </c>
      <c r="K118" s="30" t="s">
        <v>703</v>
      </c>
    </row>
    <row r="119" spans="8:11" ht="12.75">
      <c r="H119" s="55" t="s">
        <v>704</v>
      </c>
      <c r="I119" s="30" t="s">
        <v>365</v>
      </c>
      <c r="J119" s="30" t="s">
        <v>705</v>
      </c>
      <c r="K119" s="30" t="s">
        <v>706</v>
      </c>
    </row>
    <row r="120" spans="8:11" ht="12.75">
      <c r="H120" s="55" t="s">
        <v>707</v>
      </c>
      <c r="I120" s="30" t="s">
        <v>365</v>
      </c>
      <c r="J120" s="30" t="s">
        <v>708</v>
      </c>
      <c r="K120" s="122" t="s">
        <v>988</v>
      </c>
    </row>
    <row r="121" spans="8:11" ht="12.75">
      <c r="H121" s="55" t="s">
        <v>709</v>
      </c>
      <c r="I121" s="30" t="s">
        <v>365</v>
      </c>
      <c r="J121" s="30" t="s">
        <v>710</v>
      </c>
      <c r="K121" s="30" t="s">
        <v>711</v>
      </c>
    </row>
    <row r="122" spans="8:11" ht="12.75">
      <c r="H122" s="55" t="s">
        <v>712</v>
      </c>
      <c r="I122" s="30" t="s">
        <v>365</v>
      </c>
      <c r="J122" s="30" t="s">
        <v>713</v>
      </c>
      <c r="K122" s="30" t="s">
        <v>714</v>
      </c>
    </row>
    <row r="123" spans="8:11" ht="12.75">
      <c r="H123" s="55" t="s">
        <v>715</v>
      </c>
      <c r="I123" s="30" t="s">
        <v>365</v>
      </c>
      <c r="J123" s="30" t="s">
        <v>716</v>
      </c>
      <c r="K123" s="30" t="s">
        <v>717</v>
      </c>
    </row>
    <row r="124" spans="8:11" ht="12.75">
      <c r="H124" s="55" t="s">
        <v>718</v>
      </c>
      <c r="I124" s="30" t="s">
        <v>365</v>
      </c>
      <c r="J124" s="30" t="s">
        <v>719</v>
      </c>
      <c r="K124" s="30" t="s">
        <v>720</v>
      </c>
    </row>
    <row r="125" spans="8:11" ht="12.75">
      <c r="H125" s="57" t="s">
        <v>752</v>
      </c>
      <c r="I125" s="58" t="s">
        <v>752</v>
      </c>
      <c r="J125" s="58"/>
      <c r="K125" s="59" t="s">
        <v>152</v>
      </c>
    </row>
    <row r="126" spans="8:11" ht="12.75">
      <c r="H126" s="55" t="s">
        <v>962</v>
      </c>
      <c r="I126" s="30" t="s">
        <v>365</v>
      </c>
      <c r="J126" s="30" t="s">
        <v>963</v>
      </c>
      <c r="K126" s="30" t="s">
        <v>964</v>
      </c>
    </row>
    <row r="127" spans="8:11" ht="12.75">
      <c r="H127" s="55" t="s">
        <v>639</v>
      </c>
      <c r="I127" s="30" t="s">
        <v>365</v>
      </c>
      <c r="J127" s="30" t="s">
        <v>640</v>
      </c>
      <c r="K127" s="30" t="s">
        <v>641</v>
      </c>
    </row>
    <row r="128" spans="8:11" ht="12.75">
      <c r="H128" s="55" t="s">
        <v>898</v>
      </c>
      <c r="I128" s="30" t="s">
        <v>365</v>
      </c>
      <c r="J128" s="30" t="s">
        <v>899</v>
      </c>
      <c r="K128" s="30" t="s">
        <v>900</v>
      </c>
    </row>
    <row r="129" spans="8:11" ht="12.75">
      <c r="H129" s="55" t="s">
        <v>636</v>
      </c>
      <c r="I129" s="30" t="s">
        <v>365</v>
      </c>
      <c r="J129" s="30" t="s">
        <v>637</v>
      </c>
      <c r="K129" s="30" t="s">
        <v>638</v>
      </c>
    </row>
    <row r="130" spans="8:11" ht="15">
      <c r="H130" s="55" t="s">
        <v>752</v>
      </c>
      <c r="I130" s="30" t="s">
        <v>752</v>
      </c>
      <c r="J130" s="30"/>
      <c r="K130" s="31" t="s">
        <v>721</v>
      </c>
    </row>
    <row r="131" spans="8:11" ht="12.75">
      <c r="H131" s="55" t="s">
        <v>725</v>
      </c>
      <c r="I131" s="30" t="s">
        <v>365</v>
      </c>
      <c r="J131" s="30" t="s">
        <v>726</v>
      </c>
      <c r="K131" s="30" t="s">
        <v>727</v>
      </c>
    </row>
    <row r="132" spans="8:11" ht="12.75">
      <c r="H132" s="55" t="s">
        <v>728</v>
      </c>
      <c r="I132" s="30" t="s">
        <v>365</v>
      </c>
      <c r="J132" s="30" t="s">
        <v>729</v>
      </c>
      <c r="K132" s="30" t="s">
        <v>730</v>
      </c>
    </row>
    <row r="133" spans="8:11" ht="12.75">
      <c r="H133" s="55" t="s">
        <v>731</v>
      </c>
      <c r="I133" s="30" t="s">
        <v>365</v>
      </c>
      <c r="J133" s="30" t="s">
        <v>732</v>
      </c>
      <c r="K133" s="30" t="s">
        <v>733</v>
      </c>
    </row>
    <row r="134" spans="8:11" ht="12.75">
      <c r="H134" s="55" t="s">
        <v>734</v>
      </c>
      <c r="I134" s="30" t="s">
        <v>365</v>
      </c>
      <c r="J134" s="30" t="s">
        <v>735</v>
      </c>
      <c r="K134" s="30" t="s">
        <v>736</v>
      </c>
    </row>
    <row r="135" spans="8:11" ht="12.75">
      <c r="H135" s="55" t="s">
        <v>737</v>
      </c>
      <c r="I135" s="30" t="s">
        <v>365</v>
      </c>
      <c r="J135" s="30" t="s">
        <v>738</v>
      </c>
      <c r="K135" s="30" t="s">
        <v>739</v>
      </c>
    </row>
    <row r="136" spans="8:11" ht="12.75">
      <c r="H136" s="55" t="s">
        <v>740</v>
      </c>
      <c r="I136" s="30" t="s">
        <v>365</v>
      </c>
      <c r="J136" s="30" t="s">
        <v>741</v>
      </c>
      <c r="K136" s="30" t="s">
        <v>742</v>
      </c>
    </row>
    <row r="137" spans="8:11" ht="12.75">
      <c r="H137" s="55" t="s">
        <v>743</v>
      </c>
      <c r="I137" s="30" t="s">
        <v>365</v>
      </c>
      <c r="J137" s="30" t="s">
        <v>744</v>
      </c>
      <c r="K137" s="30" t="s">
        <v>745</v>
      </c>
    </row>
    <row r="138" spans="8:11" ht="12.75">
      <c r="H138" s="120" t="s">
        <v>746</v>
      </c>
      <c r="I138" s="121" t="s">
        <v>365</v>
      </c>
      <c r="J138" s="121" t="s">
        <v>980</v>
      </c>
      <c r="K138" s="121" t="s">
        <v>981</v>
      </c>
    </row>
    <row r="139" spans="8:11" ht="12.75">
      <c r="H139" s="55" t="s">
        <v>747</v>
      </c>
      <c r="I139" s="30" t="s">
        <v>365</v>
      </c>
      <c r="J139" s="30" t="s">
        <v>748</v>
      </c>
      <c r="K139" s="30" t="s">
        <v>749</v>
      </c>
    </row>
    <row r="140" spans="8:11" ht="12.75">
      <c r="H140" s="55" t="s">
        <v>750</v>
      </c>
      <c r="I140" s="30" t="s">
        <v>365</v>
      </c>
      <c r="J140" s="30" t="s">
        <v>221</v>
      </c>
      <c r="K140" s="30" t="s">
        <v>222</v>
      </c>
    </row>
    <row r="141" spans="8:11" ht="12.75">
      <c r="H141" s="55" t="s">
        <v>223</v>
      </c>
      <c r="I141" s="30" t="s">
        <v>365</v>
      </c>
      <c r="J141" s="30" t="s">
        <v>224</v>
      </c>
      <c r="K141" s="30" t="s">
        <v>225</v>
      </c>
    </row>
    <row r="142" spans="8:11" ht="12.75">
      <c r="H142" s="55" t="s">
        <v>226</v>
      </c>
      <c r="I142" s="30" t="s">
        <v>365</v>
      </c>
      <c r="J142" s="30" t="s">
        <v>227</v>
      </c>
      <c r="K142" s="30" t="s">
        <v>228</v>
      </c>
    </row>
    <row r="143" spans="8:11" ht="12.75">
      <c r="H143" s="55" t="s">
        <v>229</v>
      </c>
      <c r="I143" s="30" t="s">
        <v>365</v>
      </c>
      <c r="J143" s="30" t="s">
        <v>230</v>
      </c>
      <c r="K143" s="30" t="s">
        <v>982</v>
      </c>
    </row>
    <row r="144" spans="8:11" ht="12.75">
      <c r="H144" s="55" t="s">
        <v>231</v>
      </c>
      <c r="I144" s="30" t="s">
        <v>365</v>
      </c>
      <c r="J144" s="30" t="s">
        <v>232</v>
      </c>
      <c r="K144" s="30" t="s">
        <v>233</v>
      </c>
    </row>
    <row r="145" spans="8:11" ht="12.75">
      <c r="H145" s="55" t="s">
        <v>234</v>
      </c>
      <c r="I145" s="30" t="s">
        <v>365</v>
      </c>
      <c r="J145" s="30" t="s">
        <v>235</v>
      </c>
      <c r="K145" s="30" t="s">
        <v>236</v>
      </c>
    </row>
    <row r="146" spans="8:11" ht="12.75">
      <c r="H146" s="55" t="s">
        <v>237</v>
      </c>
      <c r="I146" s="30" t="s">
        <v>365</v>
      </c>
      <c r="J146" s="30" t="s">
        <v>238</v>
      </c>
      <c r="K146" s="30" t="s">
        <v>1002</v>
      </c>
    </row>
    <row r="147" spans="8:11" ht="12.75">
      <c r="H147" s="55" t="s">
        <v>239</v>
      </c>
      <c r="I147" s="30" t="s">
        <v>365</v>
      </c>
      <c r="J147" s="30" t="s">
        <v>240</v>
      </c>
      <c r="K147" s="30" t="s">
        <v>241</v>
      </c>
    </row>
    <row r="148" spans="8:11" ht="12.75">
      <c r="H148" s="55" t="s">
        <v>242</v>
      </c>
      <c r="I148" s="30" t="s">
        <v>365</v>
      </c>
      <c r="J148" s="30" t="s">
        <v>243</v>
      </c>
      <c r="K148" s="30" t="s">
        <v>244</v>
      </c>
    </row>
    <row r="149" spans="8:11" ht="12.75">
      <c r="H149" s="55" t="s">
        <v>245</v>
      </c>
      <c r="I149" s="30" t="s">
        <v>365</v>
      </c>
      <c r="J149" s="30" t="s">
        <v>246</v>
      </c>
      <c r="K149" s="30" t="s">
        <v>247</v>
      </c>
    </row>
    <row r="150" spans="8:11" ht="12.75">
      <c r="H150" s="55" t="s">
        <v>248</v>
      </c>
      <c r="I150" s="30" t="s">
        <v>365</v>
      </c>
      <c r="J150" s="30" t="s">
        <v>249</v>
      </c>
      <c r="K150" s="30" t="s">
        <v>250</v>
      </c>
    </row>
    <row r="151" spans="8:11" ht="12.75">
      <c r="H151" s="55" t="s">
        <v>251</v>
      </c>
      <c r="I151" s="30" t="s">
        <v>365</v>
      </c>
      <c r="J151" s="30" t="s">
        <v>252</v>
      </c>
      <c r="K151" s="30" t="s">
        <v>253</v>
      </c>
    </row>
    <row r="152" spans="8:11" ht="12.75">
      <c r="H152" s="55" t="s">
        <v>254</v>
      </c>
      <c r="I152" s="30" t="s">
        <v>365</v>
      </c>
      <c r="J152" s="30" t="s">
        <v>255</v>
      </c>
      <c r="K152" s="30" t="s">
        <v>314</v>
      </c>
    </row>
    <row r="153" spans="8:11" ht="12.75">
      <c r="H153" s="55" t="s">
        <v>256</v>
      </c>
      <c r="I153" s="30" t="s">
        <v>365</v>
      </c>
      <c r="J153" s="30" t="s">
        <v>257</v>
      </c>
      <c r="K153" s="30" t="s">
        <v>258</v>
      </c>
    </row>
    <row r="154" spans="8:11" ht="12.75">
      <c r="H154" s="55" t="s">
        <v>259</v>
      </c>
      <c r="I154" s="30" t="s">
        <v>365</v>
      </c>
      <c r="J154" s="30" t="s">
        <v>260</v>
      </c>
      <c r="K154" s="30" t="s">
        <v>261</v>
      </c>
    </row>
    <row r="155" spans="8:11" ht="12.75">
      <c r="H155" s="55" t="s">
        <v>950</v>
      </c>
      <c r="I155" s="30" t="s">
        <v>365</v>
      </c>
      <c r="J155" s="30" t="s">
        <v>951</v>
      </c>
      <c r="K155" s="30" t="s">
        <v>952</v>
      </c>
    </row>
    <row r="156" spans="8:11" ht="12.75">
      <c r="H156" s="55" t="s">
        <v>262</v>
      </c>
      <c r="I156" s="30" t="s">
        <v>365</v>
      </c>
      <c r="J156" s="30" t="s">
        <v>263</v>
      </c>
      <c r="K156" s="30" t="s">
        <v>264</v>
      </c>
    </row>
    <row r="157" spans="8:11" ht="12.75">
      <c r="H157" s="57" t="s">
        <v>752</v>
      </c>
      <c r="I157" s="58" t="s">
        <v>752</v>
      </c>
      <c r="J157" s="58"/>
      <c r="K157" s="59" t="s">
        <v>152</v>
      </c>
    </row>
    <row r="158" spans="8:11" ht="12.75">
      <c r="H158" s="55" t="s">
        <v>722</v>
      </c>
      <c r="I158" s="30" t="s">
        <v>365</v>
      </c>
      <c r="J158" s="30" t="s">
        <v>723</v>
      </c>
      <c r="K158" s="30" t="s">
        <v>724</v>
      </c>
    </row>
    <row r="159" spans="8:11" ht="12.75">
      <c r="H159" s="55" t="s">
        <v>901</v>
      </c>
      <c r="I159" s="30" t="s">
        <v>365</v>
      </c>
      <c r="J159" s="30" t="s">
        <v>902</v>
      </c>
      <c r="K159" s="30" t="s">
        <v>903</v>
      </c>
    </row>
    <row r="160" spans="8:11" ht="12.75">
      <c r="H160" s="55" t="s">
        <v>889</v>
      </c>
      <c r="I160" s="30" t="s">
        <v>365</v>
      </c>
      <c r="J160" s="30" t="s">
        <v>890</v>
      </c>
      <c r="K160" s="30" t="s">
        <v>891</v>
      </c>
    </row>
    <row r="161" spans="8:11" ht="15">
      <c r="H161" s="55" t="s">
        <v>752</v>
      </c>
      <c r="I161" s="30" t="s">
        <v>752</v>
      </c>
      <c r="J161" s="30"/>
      <c r="K161" s="31" t="s">
        <v>265</v>
      </c>
    </row>
    <row r="162" spans="8:11" ht="12.75">
      <c r="H162" s="55" t="s">
        <v>269</v>
      </c>
      <c r="I162" s="30" t="s">
        <v>365</v>
      </c>
      <c r="J162" s="30" t="s">
        <v>270</v>
      </c>
      <c r="K162" s="30" t="s">
        <v>271</v>
      </c>
    </row>
    <row r="163" spans="8:11" ht="12.75">
      <c r="H163" s="55" t="s">
        <v>272</v>
      </c>
      <c r="I163" s="30" t="s">
        <v>365</v>
      </c>
      <c r="J163" s="30" t="s">
        <v>273</v>
      </c>
      <c r="K163" s="30" t="s">
        <v>274</v>
      </c>
    </row>
    <row r="164" spans="8:11" ht="12.75">
      <c r="H164" s="55" t="s">
        <v>275</v>
      </c>
      <c r="I164" s="30" t="s">
        <v>365</v>
      </c>
      <c r="J164" s="30" t="s">
        <v>276</v>
      </c>
      <c r="K164" s="30" t="s">
        <v>277</v>
      </c>
    </row>
    <row r="165" spans="8:11" ht="12.75">
      <c r="H165" s="55" t="s">
        <v>753</v>
      </c>
      <c r="I165" s="30" t="s">
        <v>365</v>
      </c>
      <c r="J165" s="30" t="s">
        <v>754</v>
      </c>
      <c r="K165" s="30" t="s">
        <v>755</v>
      </c>
    </row>
    <row r="166" spans="8:11" ht="12.75">
      <c r="H166" s="55" t="s">
        <v>756</v>
      </c>
      <c r="I166" s="30" t="s">
        <v>365</v>
      </c>
      <c r="J166" s="30" t="s">
        <v>757</v>
      </c>
      <c r="K166" s="30" t="s">
        <v>758</v>
      </c>
    </row>
    <row r="167" spans="8:11" ht="12.75">
      <c r="H167" s="55" t="s">
        <v>759</v>
      </c>
      <c r="I167" s="30" t="s">
        <v>365</v>
      </c>
      <c r="J167" s="30" t="s">
        <v>760</v>
      </c>
      <c r="K167" s="30" t="s">
        <v>761</v>
      </c>
    </row>
    <row r="168" spans="8:11" ht="12.75">
      <c r="H168" s="120" t="s">
        <v>762</v>
      </c>
      <c r="I168" s="121" t="s">
        <v>365</v>
      </c>
      <c r="J168" s="121" t="s">
        <v>983</v>
      </c>
      <c r="K168" s="121" t="s">
        <v>984</v>
      </c>
    </row>
    <row r="169" spans="8:11" ht="12.75">
      <c r="H169" s="123" t="s">
        <v>989</v>
      </c>
      <c r="I169" s="122" t="s">
        <v>365</v>
      </c>
      <c r="J169" s="124" t="s">
        <v>990</v>
      </c>
      <c r="K169" s="122" t="s">
        <v>991</v>
      </c>
    </row>
    <row r="170" spans="8:11" ht="12.75">
      <c r="H170" s="55" t="s">
        <v>763</v>
      </c>
      <c r="I170" s="30" t="s">
        <v>365</v>
      </c>
      <c r="J170" s="30" t="s">
        <v>764</v>
      </c>
      <c r="K170" s="30" t="s">
        <v>765</v>
      </c>
    </row>
    <row r="171" spans="8:11" ht="12.75">
      <c r="H171" s="55" t="s">
        <v>766</v>
      </c>
      <c r="I171" s="30" t="s">
        <v>365</v>
      </c>
      <c r="J171" s="30" t="s">
        <v>767</v>
      </c>
      <c r="K171" s="30" t="s">
        <v>768</v>
      </c>
    </row>
    <row r="172" spans="8:11" ht="12.75">
      <c r="H172" s="55" t="s">
        <v>769</v>
      </c>
      <c r="I172" s="30" t="s">
        <v>365</v>
      </c>
      <c r="J172" s="30" t="s">
        <v>770</v>
      </c>
      <c r="K172" s="30" t="s">
        <v>771</v>
      </c>
    </row>
    <row r="173" spans="8:11" ht="12.75">
      <c r="H173" s="55" t="s">
        <v>772</v>
      </c>
      <c r="I173" s="30" t="s">
        <v>365</v>
      </c>
      <c r="J173" s="30" t="s">
        <v>773</v>
      </c>
      <c r="K173" s="30" t="s">
        <v>774</v>
      </c>
    </row>
    <row r="174" spans="8:11" ht="12.75">
      <c r="H174" s="55" t="s">
        <v>775</v>
      </c>
      <c r="I174" s="30" t="s">
        <v>365</v>
      </c>
      <c r="J174" s="30" t="s">
        <v>776</v>
      </c>
      <c r="K174" s="30" t="s">
        <v>985</v>
      </c>
    </row>
    <row r="175" spans="8:11" ht="12.75">
      <c r="H175" s="55" t="s">
        <v>777</v>
      </c>
      <c r="I175" s="30" t="s">
        <v>365</v>
      </c>
      <c r="J175" s="30" t="s">
        <v>778</v>
      </c>
      <c r="K175" s="30" t="s">
        <v>779</v>
      </c>
    </row>
    <row r="176" spans="8:11" ht="12.75">
      <c r="H176" s="55" t="s">
        <v>780</v>
      </c>
      <c r="I176" s="30" t="s">
        <v>365</v>
      </c>
      <c r="J176" s="30" t="s">
        <v>781</v>
      </c>
      <c r="K176" s="30" t="s">
        <v>1003</v>
      </c>
    </row>
    <row r="177" spans="8:11" ht="12.75">
      <c r="H177" s="55" t="s">
        <v>782</v>
      </c>
      <c r="I177" s="30" t="s">
        <v>365</v>
      </c>
      <c r="J177" s="30" t="s">
        <v>783</v>
      </c>
      <c r="K177" s="30" t="s">
        <v>784</v>
      </c>
    </row>
    <row r="178" spans="8:11" ht="12.75">
      <c r="H178" s="55" t="s">
        <v>785</v>
      </c>
      <c r="I178" s="30" t="s">
        <v>365</v>
      </c>
      <c r="J178" s="30" t="s">
        <v>786</v>
      </c>
      <c r="K178" s="30" t="s">
        <v>787</v>
      </c>
    </row>
    <row r="179" spans="8:11" ht="12.75">
      <c r="H179" s="55" t="s">
        <v>788</v>
      </c>
      <c r="I179" s="30" t="s">
        <v>365</v>
      </c>
      <c r="J179" s="30" t="s">
        <v>789</v>
      </c>
      <c r="K179" s="30" t="s">
        <v>790</v>
      </c>
    </row>
    <row r="180" spans="8:11" ht="12.75">
      <c r="H180" s="55" t="s">
        <v>101</v>
      </c>
      <c r="I180" s="30" t="s">
        <v>365</v>
      </c>
      <c r="J180" s="30" t="s">
        <v>102</v>
      </c>
      <c r="K180" s="30" t="s">
        <v>103</v>
      </c>
    </row>
    <row r="181" spans="8:11" ht="12.75">
      <c r="H181" s="55" t="s">
        <v>791</v>
      </c>
      <c r="I181" s="30" t="s">
        <v>365</v>
      </c>
      <c r="J181" s="30" t="s">
        <v>792</v>
      </c>
      <c r="K181" s="30" t="s">
        <v>793</v>
      </c>
    </row>
    <row r="182" spans="8:11" ht="12.75">
      <c r="H182" s="55" t="s">
        <v>794</v>
      </c>
      <c r="I182" s="30" t="s">
        <v>365</v>
      </c>
      <c r="J182" s="30" t="s">
        <v>795</v>
      </c>
      <c r="K182" s="30" t="s">
        <v>796</v>
      </c>
    </row>
    <row r="183" spans="8:11" ht="12.75">
      <c r="H183" s="55" t="s">
        <v>797</v>
      </c>
      <c r="I183" s="30" t="s">
        <v>365</v>
      </c>
      <c r="J183" s="30" t="s">
        <v>798</v>
      </c>
      <c r="K183" s="30" t="s">
        <v>799</v>
      </c>
    </row>
    <row r="184" spans="8:11" ht="12.75">
      <c r="H184" s="55" t="s">
        <v>800</v>
      </c>
      <c r="I184" s="30" t="s">
        <v>365</v>
      </c>
      <c r="J184" s="30" t="s">
        <v>801</v>
      </c>
      <c r="K184" s="30" t="s">
        <v>802</v>
      </c>
    </row>
    <row r="185" spans="8:11" ht="12.75">
      <c r="H185" s="55" t="s">
        <v>803</v>
      </c>
      <c r="I185" s="30" t="s">
        <v>365</v>
      </c>
      <c r="J185" s="30" t="s">
        <v>804</v>
      </c>
      <c r="K185" s="30" t="s">
        <v>805</v>
      </c>
    </row>
    <row r="186" spans="8:11" ht="12.75">
      <c r="H186" s="55" t="s">
        <v>806</v>
      </c>
      <c r="I186" s="30" t="s">
        <v>365</v>
      </c>
      <c r="J186" s="30" t="s">
        <v>807</v>
      </c>
      <c r="K186" s="30" t="s">
        <v>808</v>
      </c>
    </row>
    <row r="187" spans="8:11" ht="12.75">
      <c r="H187" s="55" t="s">
        <v>809</v>
      </c>
      <c r="I187" s="30" t="s">
        <v>365</v>
      </c>
      <c r="J187" s="30" t="s">
        <v>810</v>
      </c>
      <c r="K187" s="30" t="s">
        <v>811</v>
      </c>
    </row>
    <row r="188" spans="8:11" ht="12.75">
      <c r="H188" s="57" t="s">
        <v>752</v>
      </c>
      <c r="I188" s="58" t="s">
        <v>752</v>
      </c>
      <c r="J188" s="58"/>
      <c r="K188" s="59" t="s">
        <v>152</v>
      </c>
    </row>
    <row r="189" spans="8:11" ht="12.75">
      <c r="H189" s="111" t="s">
        <v>953</v>
      </c>
      <c r="I189" s="30" t="s">
        <v>365</v>
      </c>
      <c r="J189" s="30" t="s">
        <v>810</v>
      </c>
      <c r="K189" s="112" t="s">
        <v>811</v>
      </c>
    </row>
    <row r="190" spans="8:11" ht="12.75">
      <c r="H190" s="111" t="s">
        <v>954</v>
      </c>
      <c r="I190" s="30" t="s">
        <v>365</v>
      </c>
      <c r="J190" s="113" t="s">
        <v>961</v>
      </c>
      <c r="K190" s="113" t="s">
        <v>961</v>
      </c>
    </row>
    <row r="191" spans="8:11" ht="12.75">
      <c r="H191" s="55" t="s">
        <v>266</v>
      </c>
      <c r="I191" s="30" t="s">
        <v>365</v>
      </c>
      <c r="J191" s="30" t="s">
        <v>267</v>
      </c>
      <c r="K191" s="30" t="s">
        <v>268</v>
      </c>
    </row>
    <row r="192" spans="8:11" ht="12.75">
      <c r="H192" s="60" t="s">
        <v>904</v>
      </c>
      <c r="I192" s="61" t="s">
        <v>365</v>
      </c>
      <c r="J192" s="61" t="s">
        <v>905</v>
      </c>
      <c r="K192" s="61" t="s">
        <v>906</v>
      </c>
    </row>
    <row r="193" spans="8:11" ht="12.75">
      <c r="H193" s="60">
        <v>7202</v>
      </c>
      <c r="I193" s="60" t="s">
        <v>365</v>
      </c>
      <c r="J193" s="62" t="s">
        <v>153</v>
      </c>
      <c r="K193" s="62" t="s">
        <v>154</v>
      </c>
    </row>
    <row r="194" spans="8:11" ht="12.75">
      <c r="H194" s="60">
        <v>7208</v>
      </c>
      <c r="I194" s="60" t="s">
        <v>365</v>
      </c>
      <c r="J194" s="62" t="s">
        <v>155</v>
      </c>
      <c r="K194" s="62" t="s">
        <v>156</v>
      </c>
    </row>
    <row r="195" spans="8:11" ht="15">
      <c r="H195" s="55" t="s">
        <v>752</v>
      </c>
      <c r="I195" s="30" t="s">
        <v>752</v>
      </c>
      <c r="J195" s="30"/>
      <c r="K195" s="31" t="s">
        <v>1010</v>
      </c>
    </row>
    <row r="196" spans="8:11" ht="12.75">
      <c r="H196" s="55" t="s">
        <v>834</v>
      </c>
      <c r="I196" s="30" t="s">
        <v>365</v>
      </c>
      <c r="J196" s="30" t="s">
        <v>1011</v>
      </c>
      <c r="K196" s="30" t="s">
        <v>1012</v>
      </c>
    </row>
    <row r="197" spans="8:11" ht="15">
      <c r="H197" s="55" t="s">
        <v>752</v>
      </c>
      <c r="I197" s="30" t="s">
        <v>752</v>
      </c>
      <c r="J197" s="30"/>
      <c r="K197" s="31" t="s">
        <v>835</v>
      </c>
    </row>
    <row r="198" spans="8:11" ht="12.75">
      <c r="H198" s="55" t="s">
        <v>836</v>
      </c>
      <c r="I198" s="30" t="s">
        <v>365</v>
      </c>
      <c r="J198" s="30" t="s">
        <v>837</v>
      </c>
      <c r="K198" s="30" t="s">
        <v>838</v>
      </c>
    </row>
    <row r="199" spans="8:11" ht="12.75">
      <c r="H199" s="55" t="s">
        <v>839</v>
      </c>
      <c r="I199" s="30" t="s">
        <v>365</v>
      </c>
      <c r="J199" s="30" t="s">
        <v>840</v>
      </c>
      <c r="K199" s="30" t="s">
        <v>841</v>
      </c>
    </row>
    <row r="200" spans="8:11" ht="12.75">
      <c r="H200" s="55" t="s">
        <v>842</v>
      </c>
      <c r="I200" s="30" t="s">
        <v>365</v>
      </c>
      <c r="J200" s="30" t="s">
        <v>843</v>
      </c>
      <c r="K200" s="30" t="s">
        <v>844</v>
      </c>
    </row>
    <row r="201" spans="8:11" ht="15">
      <c r="H201" s="55" t="s">
        <v>752</v>
      </c>
      <c r="I201" s="30" t="s">
        <v>752</v>
      </c>
      <c r="J201" s="30"/>
      <c r="K201" s="31" t="s">
        <v>845</v>
      </c>
    </row>
    <row r="202" spans="8:11" ht="12.75">
      <c r="H202" s="55" t="s">
        <v>846</v>
      </c>
      <c r="I202" s="30" t="s">
        <v>365</v>
      </c>
      <c r="J202" s="30" t="s">
        <v>847</v>
      </c>
      <c r="K202" s="30" t="s">
        <v>848</v>
      </c>
    </row>
    <row r="203" spans="8:11" ht="12.75">
      <c r="H203" s="55" t="s">
        <v>849</v>
      </c>
      <c r="I203" s="30" t="s">
        <v>365</v>
      </c>
      <c r="J203" s="30" t="s">
        <v>850</v>
      </c>
      <c r="K203" s="30" t="s">
        <v>851</v>
      </c>
    </row>
    <row r="204" spans="8:11" ht="12.75">
      <c r="H204" s="55" t="s">
        <v>852</v>
      </c>
      <c r="I204" s="30" t="s">
        <v>365</v>
      </c>
      <c r="J204" s="30" t="s">
        <v>853</v>
      </c>
      <c r="K204" s="30" t="s">
        <v>854</v>
      </c>
    </row>
    <row r="205" spans="8:11" ht="12.75">
      <c r="H205" s="55" t="s">
        <v>855</v>
      </c>
      <c r="I205" s="30" t="s">
        <v>365</v>
      </c>
      <c r="J205" s="30" t="s">
        <v>856</v>
      </c>
      <c r="K205" s="30" t="s">
        <v>857</v>
      </c>
    </row>
    <row r="206" spans="8:11" ht="15">
      <c r="H206" s="55" t="s">
        <v>752</v>
      </c>
      <c r="I206" s="30" t="s">
        <v>752</v>
      </c>
      <c r="J206" s="30"/>
      <c r="K206" s="31" t="s">
        <v>858</v>
      </c>
    </row>
    <row r="207" spans="8:11" ht="12.75">
      <c r="H207" s="55" t="s">
        <v>859</v>
      </c>
      <c r="I207" s="30" t="s">
        <v>365</v>
      </c>
      <c r="J207" s="30" t="s">
        <v>860</v>
      </c>
      <c r="K207" s="30" t="s">
        <v>861</v>
      </c>
    </row>
    <row r="208" spans="8:11" ht="12.75">
      <c r="H208" s="55" t="s">
        <v>862</v>
      </c>
      <c r="I208" s="30" t="s">
        <v>365</v>
      </c>
      <c r="J208" s="30" t="s">
        <v>863</v>
      </c>
      <c r="K208" s="30" t="s">
        <v>864</v>
      </c>
    </row>
    <row r="209" spans="8:11" ht="15">
      <c r="H209" s="55" t="s">
        <v>752</v>
      </c>
      <c r="I209" s="30" t="s">
        <v>752</v>
      </c>
      <c r="J209" s="30"/>
      <c r="K209" s="31" t="s">
        <v>138</v>
      </c>
    </row>
    <row r="210" spans="8:11" ht="12.75">
      <c r="H210" s="57" t="s">
        <v>184</v>
      </c>
      <c r="I210" s="58" t="s">
        <v>365</v>
      </c>
      <c r="J210" s="58" t="s">
        <v>139</v>
      </c>
      <c r="K210" s="58" t="s">
        <v>139</v>
      </c>
    </row>
    <row r="211" spans="8:11" ht="12.75">
      <c r="H211" s="57" t="s">
        <v>174</v>
      </c>
      <c r="I211" s="30" t="s">
        <v>365</v>
      </c>
      <c r="J211" s="30" t="s">
        <v>176</v>
      </c>
      <c r="K211" s="77" t="s">
        <v>80</v>
      </c>
    </row>
    <row r="212" spans="8:11" ht="12.75">
      <c r="H212" s="55" t="s">
        <v>185</v>
      </c>
      <c r="I212" s="30" t="s">
        <v>365</v>
      </c>
      <c r="J212" s="30" t="s">
        <v>177</v>
      </c>
      <c r="K212" s="77" t="s">
        <v>81</v>
      </c>
    </row>
    <row r="213" spans="8:11" ht="12.75">
      <c r="H213" s="55" t="s">
        <v>186</v>
      </c>
      <c r="I213" s="30" t="s">
        <v>365</v>
      </c>
      <c r="J213" s="30" t="s">
        <v>178</v>
      </c>
      <c r="K213" s="77" t="s">
        <v>82</v>
      </c>
    </row>
    <row r="214" spans="8:11" ht="12.75">
      <c r="H214" s="55" t="s">
        <v>187</v>
      </c>
      <c r="I214" s="30" t="s">
        <v>365</v>
      </c>
      <c r="J214" s="30" t="s">
        <v>179</v>
      </c>
      <c r="K214" s="77" t="s">
        <v>83</v>
      </c>
    </row>
    <row r="215" spans="8:11" ht="12.75">
      <c r="H215" s="55" t="s">
        <v>188</v>
      </c>
      <c r="I215" s="30" t="s">
        <v>365</v>
      </c>
      <c r="J215" s="30" t="s">
        <v>180</v>
      </c>
      <c r="K215" s="77" t="s">
        <v>84</v>
      </c>
    </row>
    <row r="216" spans="8:11" ht="12.75">
      <c r="H216" s="55" t="s">
        <v>168</v>
      </c>
      <c r="I216" s="30" t="s">
        <v>365</v>
      </c>
      <c r="J216" s="30" t="s">
        <v>181</v>
      </c>
      <c r="K216" s="77" t="s">
        <v>85</v>
      </c>
    </row>
    <row r="217" spans="8:11" ht="15">
      <c r="H217" s="55" t="s">
        <v>752</v>
      </c>
      <c r="I217" s="30" t="s">
        <v>752</v>
      </c>
      <c r="J217" s="30"/>
      <c r="K217" s="31" t="s">
        <v>812</v>
      </c>
    </row>
    <row r="218" spans="8:11" ht="26.25">
      <c r="H218" s="55" t="s">
        <v>1007</v>
      </c>
      <c r="I218" s="30" t="s">
        <v>365</v>
      </c>
      <c r="J218" s="30" t="s">
        <v>1008</v>
      </c>
      <c r="K218" s="129" t="s">
        <v>1009</v>
      </c>
    </row>
    <row r="219" spans="8:11" ht="12.75">
      <c r="H219" s="55" t="s">
        <v>86</v>
      </c>
      <c r="I219" s="30" t="s">
        <v>365</v>
      </c>
      <c r="J219" s="30" t="s">
        <v>87</v>
      </c>
      <c r="K219" s="30" t="s">
        <v>88</v>
      </c>
    </row>
    <row r="220" spans="8:11" ht="12.75">
      <c r="H220" s="55" t="s">
        <v>64</v>
      </c>
      <c r="I220" s="30" t="s">
        <v>365</v>
      </c>
      <c r="J220" s="58" t="s">
        <v>65</v>
      </c>
      <c r="K220" s="78" t="s">
        <v>69</v>
      </c>
    </row>
    <row r="221" spans="8:11" ht="12.75">
      <c r="H221" s="55" t="s">
        <v>70</v>
      </c>
      <c r="I221" s="30" t="s">
        <v>365</v>
      </c>
      <c r="J221" s="58" t="s">
        <v>71</v>
      </c>
      <c r="K221" s="58" t="s">
        <v>72</v>
      </c>
    </row>
    <row r="222" spans="8:11" ht="12.75">
      <c r="H222" s="55" t="s">
        <v>813</v>
      </c>
      <c r="I222" s="30" t="s">
        <v>365</v>
      </c>
      <c r="J222" s="30" t="s">
        <v>814</v>
      </c>
      <c r="K222" s="30" t="s">
        <v>815</v>
      </c>
    </row>
    <row r="223" spans="8:11" ht="12.75">
      <c r="H223" s="55" t="s">
        <v>816</v>
      </c>
      <c r="I223" s="30" t="s">
        <v>365</v>
      </c>
      <c r="J223" s="30" t="s">
        <v>817</v>
      </c>
      <c r="K223" s="30" t="s">
        <v>157</v>
      </c>
    </row>
    <row r="224" spans="8:11" ht="12.75">
      <c r="H224" s="55" t="s">
        <v>992</v>
      </c>
      <c r="I224" s="30" t="s">
        <v>365</v>
      </c>
      <c r="J224" s="30" t="s">
        <v>993</v>
      </c>
      <c r="K224" s="30" t="s">
        <v>994</v>
      </c>
    </row>
    <row r="225" spans="8:11" ht="12.75">
      <c r="H225" s="55" t="s">
        <v>818</v>
      </c>
      <c r="I225" s="30" t="s">
        <v>365</v>
      </c>
      <c r="J225" s="30" t="s">
        <v>819</v>
      </c>
      <c r="K225" s="30" t="s">
        <v>820</v>
      </c>
    </row>
    <row r="226" spans="8:11" ht="28.5" customHeight="1">
      <c r="H226" s="55" t="s">
        <v>827</v>
      </c>
      <c r="I226" s="30" t="s">
        <v>365</v>
      </c>
      <c r="J226" s="30" t="s">
        <v>828</v>
      </c>
      <c r="K226" s="30" t="s">
        <v>829</v>
      </c>
    </row>
    <row r="227" spans="8:11" ht="26.25">
      <c r="H227" s="125" t="s">
        <v>830</v>
      </c>
      <c r="I227" s="125" t="s">
        <v>365</v>
      </c>
      <c r="J227" s="126" t="s">
        <v>995</v>
      </c>
      <c r="K227" s="127" t="s">
        <v>996</v>
      </c>
    </row>
    <row r="228" spans="8:11" ht="15">
      <c r="H228" s="55" t="s">
        <v>752</v>
      </c>
      <c r="I228" s="30" t="s">
        <v>752</v>
      </c>
      <c r="J228" s="29"/>
      <c r="K228" s="31" t="s">
        <v>910</v>
      </c>
    </row>
    <row r="229" spans="8:11" ht="12.75">
      <c r="H229" s="55" t="s">
        <v>365</v>
      </c>
      <c r="I229" s="30" t="s">
        <v>365</v>
      </c>
      <c r="J229" s="30" t="s">
        <v>911</v>
      </c>
      <c r="K229" s="30" t="s">
        <v>965</v>
      </c>
    </row>
    <row r="230" spans="8:11" ht="15">
      <c r="H230" s="55" t="s">
        <v>752</v>
      </c>
      <c r="I230" s="30" t="s">
        <v>752</v>
      </c>
      <c r="J230" s="30"/>
      <c r="K230" s="31" t="s">
        <v>955</v>
      </c>
    </row>
    <row r="231" spans="8:11" ht="12.75">
      <c r="H231" s="55" t="s">
        <v>956</v>
      </c>
      <c r="I231" s="30" t="s">
        <v>365</v>
      </c>
      <c r="J231" s="30" t="s">
        <v>957</v>
      </c>
      <c r="K231" s="30" t="s">
        <v>958</v>
      </c>
    </row>
    <row r="232" spans="8:11" ht="15">
      <c r="H232" s="55" t="s">
        <v>752</v>
      </c>
      <c r="I232" s="30" t="s">
        <v>752</v>
      </c>
      <c r="J232" s="30"/>
      <c r="K232" s="31" t="s">
        <v>158</v>
      </c>
    </row>
    <row r="233" spans="8:11" ht="12.75">
      <c r="H233" s="55" t="s">
        <v>831</v>
      </c>
      <c r="I233" s="30" t="s">
        <v>365</v>
      </c>
      <c r="J233" s="30" t="s">
        <v>832</v>
      </c>
      <c r="K233" s="30" t="s">
        <v>833</v>
      </c>
    </row>
    <row r="234" spans="8:11" ht="15">
      <c r="H234" s="55" t="s">
        <v>752</v>
      </c>
      <c r="I234" s="30" t="s">
        <v>752</v>
      </c>
      <c r="J234" s="30"/>
      <c r="K234" s="31" t="s">
        <v>73</v>
      </c>
    </row>
    <row r="235" spans="8:11" ht="12.75">
      <c r="H235" s="55" t="s">
        <v>865</v>
      </c>
      <c r="I235" s="30" t="s">
        <v>365</v>
      </c>
      <c r="J235" s="30" t="s">
        <v>866</v>
      </c>
      <c r="K235" s="30" t="s">
        <v>867</v>
      </c>
    </row>
    <row r="236" spans="8:11" ht="12.75">
      <c r="H236" s="55" t="s">
        <v>868</v>
      </c>
      <c r="I236" s="30" t="s">
        <v>365</v>
      </c>
      <c r="J236" s="30" t="s">
        <v>869</v>
      </c>
      <c r="K236" s="30" t="s">
        <v>870</v>
      </c>
    </row>
    <row r="237" spans="8:11" ht="12.75">
      <c r="H237" s="55" t="s">
        <v>874</v>
      </c>
      <c r="I237" s="30" t="s">
        <v>365</v>
      </c>
      <c r="J237" s="30" t="s">
        <v>875</v>
      </c>
      <c r="K237" s="30" t="s">
        <v>876</v>
      </c>
    </row>
    <row r="238" spans="8:11" ht="12.75">
      <c r="H238" s="55" t="s">
        <v>877</v>
      </c>
      <c r="I238" s="30" t="s">
        <v>365</v>
      </c>
      <c r="J238" s="30" t="s">
        <v>878</v>
      </c>
      <c r="K238" s="30" t="s">
        <v>879</v>
      </c>
    </row>
    <row r="239" spans="8:11" ht="12.75">
      <c r="H239" s="55" t="s">
        <v>880</v>
      </c>
      <c r="I239" s="30" t="s">
        <v>365</v>
      </c>
      <c r="J239" s="30" t="s">
        <v>881</v>
      </c>
      <c r="K239" s="30" t="s">
        <v>132</v>
      </c>
    </row>
    <row r="240" spans="8:11" ht="12.75">
      <c r="H240" s="55" t="s">
        <v>871</v>
      </c>
      <c r="I240" s="30" t="s">
        <v>365</v>
      </c>
      <c r="J240" s="30" t="s">
        <v>872</v>
      </c>
      <c r="K240" s="30" t="s">
        <v>873</v>
      </c>
    </row>
    <row r="241" spans="8:11" ht="12.75">
      <c r="H241" s="55" t="s">
        <v>959</v>
      </c>
      <c r="I241" s="30" t="s">
        <v>365</v>
      </c>
      <c r="J241" s="30" t="s">
        <v>960</v>
      </c>
      <c r="K241" s="30" t="s">
        <v>960</v>
      </c>
    </row>
    <row r="242" spans="8:11" ht="12.75">
      <c r="H242" s="60" t="s">
        <v>882</v>
      </c>
      <c r="I242" s="60" t="s">
        <v>365</v>
      </c>
      <c r="J242" s="62" t="s">
        <v>74</v>
      </c>
      <c r="K242" s="62" t="s">
        <v>75</v>
      </c>
    </row>
    <row r="243" spans="8:11" ht="15">
      <c r="H243" s="55" t="s">
        <v>752</v>
      </c>
      <c r="I243" s="30" t="s">
        <v>752</v>
      </c>
      <c r="J243" s="30"/>
      <c r="K243" s="31" t="s">
        <v>217</v>
      </c>
    </row>
    <row r="244" spans="8:11" ht="12.75">
      <c r="H244" s="55" t="s">
        <v>821</v>
      </c>
      <c r="I244" s="30" t="s">
        <v>365</v>
      </c>
      <c r="J244" s="30" t="s">
        <v>822</v>
      </c>
      <c r="K244" s="30" t="s">
        <v>823</v>
      </c>
    </row>
    <row r="245" spans="8:11" ht="12.75">
      <c r="H245" s="55" t="s">
        <v>824</v>
      </c>
      <c r="I245" s="30" t="s">
        <v>365</v>
      </c>
      <c r="J245" s="30" t="s">
        <v>825</v>
      </c>
      <c r="K245" s="30" t="s">
        <v>826</v>
      </c>
    </row>
    <row r="246" spans="8:11" ht="15">
      <c r="H246" s="60" t="s">
        <v>752</v>
      </c>
      <c r="I246" s="61" t="s">
        <v>752</v>
      </c>
      <c r="J246" s="61"/>
      <c r="K246" s="31" t="s">
        <v>218</v>
      </c>
    </row>
    <row r="247" spans="8:11" ht="12.75">
      <c r="H247" s="60" t="s">
        <v>895</v>
      </c>
      <c r="I247" s="61" t="s">
        <v>365</v>
      </c>
      <c r="J247" s="61" t="s">
        <v>896</v>
      </c>
      <c r="K247" s="61" t="s">
        <v>897</v>
      </c>
    </row>
    <row r="248" spans="8:11" ht="12.75">
      <c r="H248" s="55" t="s">
        <v>752</v>
      </c>
      <c r="I248" s="30" t="s">
        <v>752</v>
      </c>
      <c r="J248" s="29"/>
      <c r="K248" s="59" t="s">
        <v>219</v>
      </c>
    </row>
    <row r="249" spans="8:11" ht="12.75">
      <c r="H249" s="55" t="s">
        <v>892</v>
      </c>
      <c r="I249" s="30" t="s">
        <v>365</v>
      </c>
      <c r="J249" s="30" t="s">
        <v>893</v>
      </c>
      <c r="K249" s="30" t="s">
        <v>894</v>
      </c>
    </row>
    <row r="250" spans="8:11" ht="15">
      <c r="H250" s="55" t="s">
        <v>752</v>
      </c>
      <c r="I250" s="30" t="s">
        <v>752</v>
      </c>
      <c r="J250" s="30"/>
      <c r="K250" s="31" t="s">
        <v>912</v>
      </c>
    </row>
    <row r="251" spans="8:11" ht="12.75">
      <c r="H251" s="55" t="s">
        <v>913</v>
      </c>
      <c r="I251" s="30" t="s">
        <v>365</v>
      </c>
      <c r="J251" s="30" t="s">
        <v>914</v>
      </c>
      <c r="K251" s="30" t="s">
        <v>54</v>
      </c>
    </row>
    <row r="252" spans="8:11" ht="12.75">
      <c r="H252" s="55" t="s">
        <v>55</v>
      </c>
      <c r="I252" s="30" t="s">
        <v>365</v>
      </c>
      <c r="J252" s="30" t="s">
        <v>56</v>
      </c>
      <c r="K252" s="30" t="s">
        <v>57</v>
      </c>
    </row>
    <row r="253" spans="8:11" ht="12.75">
      <c r="H253" s="55" t="s">
        <v>108</v>
      </c>
      <c r="I253" s="30" t="s">
        <v>365</v>
      </c>
      <c r="J253" s="30" t="s">
        <v>109</v>
      </c>
      <c r="K253" s="30" t="s">
        <v>110</v>
      </c>
    </row>
    <row r="254" spans="8:11" ht="12.75">
      <c r="H254" s="55" t="s">
        <v>111</v>
      </c>
      <c r="I254" s="30" t="s">
        <v>365</v>
      </c>
      <c r="J254" s="30" t="s">
        <v>112</v>
      </c>
      <c r="K254" s="30" t="s">
        <v>113</v>
      </c>
    </row>
    <row r="255" spans="8:11" ht="12.75">
      <c r="H255" s="55" t="s">
        <v>114</v>
      </c>
      <c r="I255" s="30" t="s">
        <v>365</v>
      </c>
      <c r="J255" s="30" t="s">
        <v>115</v>
      </c>
      <c r="K255" s="30" t="s">
        <v>116</v>
      </c>
    </row>
    <row r="256" spans="8:11" ht="12.75">
      <c r="H256" s="55" t="s">
        <v>117</v>
      </c>
      <c r="I256" s="30" t="s">
        <v>365</v>
      </c>
      <c r="J256" s="30" t="s">
        <v>118</v>
      </c>
      <c r="K256" s="30" t="s">
        <v>119</v>
      </c>
    </row>
    <row r="257" spans="8:11" ht="12.75">
      <c r="H257" s="55" t="s">
        <v>120</v>
      </c>
      <c r="I257" s="30" t="s">
        <v>365</v>
      </c>
      <c r="J257" s="30" t="s">
        <v>121</v>
      </c>
      <c r="K257" s="30" t="s">
        <v>122</v>
      </c>
    </row>
    <row r="258" spans="8:11" ht="12.75">
      <c r="H258" s="55" t="s">
        <v>123</v>
      </c>
      <c r="I258" s="30" t="s">
        <v>365</v>
      </c>
      <c r="J258" s="30" t="s">
        <v>124</v>
      </c>
      <c r="K258" s="30" t="s">
        <v>125</v>
      </c>
    </row>
    <row r="259" spans="8:11" ht="12.75">
      <c r="H259" s="55" t="s">
        <v>126</v>
      </c>
      <c r="I259" s="30" t="s">
        <v>365</v>
      </c>
      <c r="J259" s="30" t="s">
        <v>837</v>
      </c>
      <c r="K259" s="30" t="s">
        <v>127</v>
      </c>
    </row>
    <row r="260" spans="8:11" ht="12.75">
      <c r="H260" s="55" t="s">
        <v>128</v>
      </c>
      <c r="I260" s="30" t="s">
        <v>365</v>
      </c>
      <c r="J260" s="30" t="s">
        <v>847</v>
      </c>
      <c r="K260" s="30" t="s">
        <v>129</v>
      </c>
    </row>
    <row r="261" spans="8:11" ht="12.75">
      <c r="H261" s="55" t="s">
        <v>130</v>
      </c>
      <c r="I261" s="30" t="s">
        <v>365</v>
      </c>
      <c r="J261" s="30" t="s">
        <v>220</v>
      </c>
      <c r="K261" s="30" t="s">
        <v>131</v>
      </c>
    </row>
    <row r="262" spans="8:11" ht="12.75">
      <c r="H262" s="55" t="s">
        <v>89</v>
      </c>
      <c r="I262" s="30" t="s">
        <v>365</v>
      </c>
      <c r="J262" s="30" t="s">
        <v>90</v>
      </c>
      <c r="K262" s="30" t="s">
        <v>91</v>
      </c>
    </row>
    <row r="263" spans="8:11" ht="12.75">
      <c r="H263" s="55" t="s">
        <v>58</v>
      </c>
      <c r="I263" s="30" t="s">
        <v>365</v>
      </c>
      <c r="J263" s="30" t="s">
        <v>59</v>
      </c>
      <c r="K263" s="30" t="s">
        <v>60</v>
      </c>
    </row>
    <row r="264" spans="8:11" ht="12.75">
      <c r="H264" s="55" t="s">
        <v>76</v>
      </c>
      <c r="I264" s="30" t="s">
        <v>365</v>
      </c>
      <c r="J264" s="58" t="s">
        <v>77</v>
      </c>
      <c r="K264" s="30" t="s">
        <v>78</v>
      </c>
    </row>
    <row r="265" spans="8:11" ht="12.75">
      <c r="H265" s="55" t="s">
        <v>61</v>
      </c>
      <c r="I265" s="30" t="s">
        <v>365</v>
      </c>
      <c r="J265" s="30" t="s">
        <v>62</v>
      </c>
      <c r="K265" s="30" t="s">
        <v>92</v>
      </c>
    </row>
    <row r="266" spans="8:11" ht="12.75">
      <c r="H266" s="55" t="s">
        <v>93</v>
      </c>
      <c r="I266" s="30" t="s">
        <v>365</v>
      </c>
      <c r="J266" s="30" t="s">
        <v>94</v>
      </c>
      <c r="K266" s="30" t="s">
        <v>95</v>
      </c>
    </row>
    <row r="267" spans="8:11" ht="12.75">
      <c r="H267" s="55" t="s">
        <v>96</v>
      </c>
      <c r="I267" s="30" t="s">
        <v>365</v>
      </c>
      <c r="J267" s="30" t="s">
        <v>97</v>
      </c>
      <c r="K267" s="30" t="s">
        <v>98</v>
      </c>
    </row>
    <row r="268" spans="8:11" ht="12.75">
      <c r="H268" s="55" t="s">
        <v>99</v>
      </c>
      <c r="I268" s="30" t="s">
        <v>365</v>
      </c>
      <c r="J268" s="30" t="s">
        <v>100</v>
      </c>
      <c r="K268" s="30" t="s">
        <v>104</v>
      </c>
    </row>
    <row r="269" spans="8:11" ht="12.75">
      <c r="H269" s="55" t="s">
        <v>105</v>
      </c>
      <c r="I269" s="30" t="s">
        <v>365</v>
      </c>
      <c r="J269" s="30" t="s">
        <v>106</v>
      </c>
      <c r="K269" s="30" t="s">
        <v>107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Теленченко Александр Витальевич</cp:lastModifiedBy>
  <cp:lastPrinted>2021-01-21T06:02:49Z</cp:lastPrinted>
  <dcterms:created xsi:type="dcterms:W3CDTF">2003-10-18T11:05:50Z</dcterms:created>
  <dcterms:modified xsi:type="dcterms:W3CDTF">2021-03-22T07:20:51Z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